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00" windowHeight="11493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1,2'!$A$1:$Q$26</definedName>
    <definedName name="_xlnm.Print_Area" localSheetId="5">'CUADRO 1,3'!$A$1:$Q$26</definedName>
    <definedName name="_xlnm.Print_Area" localSheetId="6">'CUADRO 1,4'!$A$1:$Y$48</definedName>
    <definedName name="_xlnm.Print_Area" localSheetId="7">'CUADRO 1,5'!$A$3:$Y$50</definedName>
    <definedName name="_xlnm.Print_Area" localSheetId="9">'CUADRO 1,7'!$A$1:$Q$51</definedName>
    <definedName name="_xlnm.Print_Area" localSheetId="16">'CUADRO 1.10'!$A$1:$Z$68</definedName>
    <definedName name="_xlnm.Print_Area" localSheetId="17">'CUADRO 1.11'!$A$3:$Z$58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1.1A'!$A$1:$O$34</definedName>
    <definedName name="_xlnm.Print_Area" localSheetId="3">'CUADRO 1.1B'!$A$1:$O$34</definedName>
    <definedName name="_xlnm.Print_Area" localSheetId="8">'CUADRO 1.6'!$A$1:$R$62</definedName>
    <definedName name="_xlnm.Print_Area" localSheetId="10">'CUADRO 1.8'!$A$1:$Y$99</definedName>
    <definedName name="_xlnm.Print_Area" localSheetId="11">'CUADRO 1.8 B'!$A$3:$Y$57</definedName>
    <definedName name="_xlnm.Print_Area" localSheetId="12">'CUADRO 1.8 C'!$A$1:$Z$80</definedName>
    <definedName name="_xlnm.Print_Area" localSheetId="13">'CUADRO 1.9'!$A$1:$Y$61</definedName>
    <definedName name="_xlnm.Print_Area" localSheetId="14">'CUADRO 1.9 B'!$A$1:$Y$52</definedName>
    <definedName name="_xlnm.Print_Area" localSheetId="15">'CUADRO 1.9 C'!$A$1:$Z$76</definedName>
    <definedName name="_xlnm.Print_Area" localSheetId="0">'INDICE'!$A$1:$D$32</definedName>
    <definedName name="PAX_NACIONAL" localSheetId="5">'CUADRO 1,3'!$A$6:$N$23</definedName>
    <definedName name="PAX_NACIONAL" localSheetId="6">'CUADRO 1,4'!$A$6:$T$46</definedName>
    <definedName name="PAX_NACIONAL" localSheetId="7">'CUADRO 1,5'!$A$6:$T$48</definedName>
    <definedName name="PAX_NACIONAL" localSheetId="9">'CUADRO 1,7'!$A$6:$N$49</definedName>
    <definedName name="PAX_NACIONAL" localSheetId="16">'CUADRO 1.10'!$A$6:$U$64</definedName>
    <definedName name="PAX_NACIONAL" localSheetId="17">'CUADRO 1.11'!$A$6:$U$56</definedName>
    <definedName name="PAX_NACIONAL" localSheetId="18">'CUADRO 1.12'!$A$7:$U$21</definedName>
    <definedName name="PAX_NACIONAL" localSheetId="19">'CUADRO 1.13'!$A$6:$U$14</definedName>
    <definedName name="PAX_NACIONAL" localSheetId="8">'CUADRO 1.6'!$A$6:$N$60</definedName>
    <definedName name="PAX_NACIONAL" localSheetId="10">'CUADRO 1.8'!$A$6:$T$95</definedName>
    <definedName name="PAX_NACIONAL" localSheetId="11">'CUADRO 1.8 B'!$A$6:$T$54</definedName>
    <definedName name="PAX_NACIONAL" localSheetId="12">'CUADRO 1.8 C'!$A$6:$T$77</definedName>
    <definedName name="PAX_NACIONAL" localSheetId="13">'CUADRO 1.9'!$A$6:$T$57</definedName>
    <definedName name="PAX_NACIONAL" localSheetId="14">'CUADRO 1.9 B'!$A$6:$T$47</definedName>
    <definedName name="PAX_NACIONAL" localSheetId="15">'CUADRO 1.9 C'!$A$6:$T$71</definedName>
    <definedName name="PAX_NACIONAL">'CUADRO 1,2'!$A$6:$N$23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<sst xmlns="http://schemas.openxmlformats.org/spreadsheetml/2006/main" count="1608" uniqueCount="503">
  <si>
    <t>Fuente: Empresas Aéreas Archivo Origen-Destino, Tráfico de Aerotaxis, Tráfico de Vuelos Charter.  *: Variación superior al 500%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</si>
  <si>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</si>
  <si>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</si>
  <si>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</si>
  <si>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</si>
  <si>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</si>
  <si>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</si>
  <si>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</si>
  <si>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</si>
  <si>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</si>
  <si>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</si>
  <si>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</si>
  <si>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</si>
  <si>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</si>
  <si>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</si>
  <si>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</si>
  <si>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</si>
  <si>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</si>
  <si>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</si>
  <si>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</si>
  <si>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</si>
  <si>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</si>
  <si>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</si>
  <si>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</si>
  <si>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</si>
  <si>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</si>
  <si>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</si>
  <si>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</si>
  <si>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</si>
  <si>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</si>
  <si>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</si>
  <si>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</si>
  <si>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</si>
  <si>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</si>
  <si>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</si>
  <si>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</si>
  <si>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</si>
  <si>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</si>
  <si>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</si>
  <si>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</si>
  <si>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</si>
  <si>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</si>
  <si>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</si>
  <si>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</si>
  <si>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</si>
  <si>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</si>
  <si>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</si>
  <si>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</si>
  <si>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</si>
  <si>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</si>
  <si>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</si>
  <si>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</si>
  <si>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</si>
  <si>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</si>
  <si>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</si>
  <si>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</si>
  <si>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</si>
  <si>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</si>
  <si>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</si>
  <si>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</si>
  <si>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</si>
  <si>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</si>
  <si>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</si>
  <si>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</si>
  <si>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</si>
  <si>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</si>
  <si>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</si>
  <si>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</si>
  <si>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</si>
  <si>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</si>
  <si>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</si>
  <si>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</si>
  <si>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</si>
  <si>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</si>
  <si>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</si>
  <si>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</si>
  <si>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</si>
  <si>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</si>
  <si>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</si>
  <si>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</si>
  <si>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</si>
  <si>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</si>
  <si>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</si>
  <si>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</si>
  <si>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</si>
  <si>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</si>
  <si>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</si>
  <si>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</si>
  <si>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</si>
  <si>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</si>
  <si>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</si>
  <si>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</si>
  <si>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</si>
  <si>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</si>
  <si>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</si>
  <si>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</si>
  <si>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</si>
  <si>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</si>
  <si>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</si>
  <si>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</si>
  <si>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</si>
  <si>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</si>
  <si>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</si>
  <si>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</si>
  <si>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</si>
  <si>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</si>
  <si>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</si>
  <si>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</si>
  <si>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</si>
  <si>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</si>
  <si>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</si>
  <si>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</si>
  <si>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</si>
  <si>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</si>
  <si>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</si>
  <si>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</si>
  <si>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</si>
  <si>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</si>
  <si>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</si>
  <si>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</si>
  <si>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</si>
  <si>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</si>
  <si>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</si>
  <si>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</si>
  <si>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</si>
  <si>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</si>
  <si>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</si>
  <si>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</si>
  <si>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</si>
  <si>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</si>
  <si>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</si>
  <si>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</si>
  <si>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</si>
  <si>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</si>
  <si>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</si>
  <si>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</si>
  <si>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</si>
  <si>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</si>
  <si>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</si>
  <si>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Información provisional. *: Variación superior a 500%   **: Antes Aires.</t>
  </si>
  <si>
    <t>Fuente: Empresas Aéreas, Archivos Origen-Destino, Tráfico de Vuelos Charter, Tráfico de Aerotaixs.</t>
  </si>
  <si>
    <t>Ene- Ene 2015</t>
  </si>
  <si>
    <t>Enero 2015</t>
  </si>
  <si>
    <t>Enero - Enero 2015</t>
  </si>
  <si>
    <t>Avianca</t>
  </si>
  <si>
    <t>Lan Colombia</t>
  </si>
  <si>
    <t>Fast Colombia</t>
  </si>
  <si>
    <t>Copa Airlines Colombia</t>
  </si>
  <si>
    <t>Otras</t>
  </si>
  <si>
    <t>Aerosucre</t>
  </si>
  <si>
    <t>LAS</t>
  </si>
  <si>
    <t>Tampa</t>
  </si>
  <si>
    <t>Linea A. Carguera de Col</t>
  </si>
  <si>
    <t>Aerogal</t>
  </si>
  <si>
    <t>American</t>
  </si>
  <si>
    <t>Jetblue</t>
  </si>
  <si>
    <t>Taca</t>
  </si>
  <si>
    <t>Spirit Airlines</t>
  </si>
  <si>
    <t>Lan Peru</t>
  </si>
  <si>
    <t>Lacsa</t>
  </si>
  <si>
    <t>United Airlines</t>
  </si>
  <si>
    <t>Taca International Airlines S.A</t>
  </si>
  <si>
    <t>Lan Airlines</t>
  </si>
  <si>
    <t>Iberia</t>
  </si>
  <si>
    <t>Delta</t>
  </si>
  <si>
    <t>Copa</t>
  </si>
  <si>
    <t>Air France</t>
  </si>
  <si>
    <t>Lufthansa</t>
  </si>
  <si>
    <t>Aeromexico</t>
  </si>
  <si>
    <t>Interjet</t>
  </si>
  <si>
    <t>Aerol. Argentinas</t>
  </si>
  <si>
    <t>Air Canada</t>
  </si>
  <si>
    <t>Conviasa</t>
  </si>
  <si>
    <t>TAP Portugal</t>
  </si>
  <si>
    <t>Air Panama</t>
  </si>
  <si>
    <t>Tame</t>
  </si>
  <si>
    <t>Insel Air</t>
  </si>
  <si>
    <t>Cubana</t>
  </si>
  <si>
    <t>Oceanair</t>
  </si>
  <si>
    <t>Centurion</t>
  </si>
  <si>
    <t>Ups</t>
  </si>
  <si>
    <t>Sky Lease I.</t>
  </si>
  <si>
    <t>Cargolux</t>
  </si>
  <si>
    <t>Martinair</t>
  </si>
  <si>
    <t>Absa</t>
  </si>
  <si>
    <t>Florida West</t>
  </si>
  <si>
    <t>Fedex</t>
  </si>
  <si>
    <t>Mas Air</t>
  </si>
  <si>
    <t>Vensecar C.A.</t>
  </si>
  <si>
    <t>Solar Cargo</t>
  </si>
  <si>
    <t>Lufthansa Cargo</t>
  </si>
  <si>
    <t>Dhl Aero Expreso, S.A.</t>
  </si>
  <si>
    <t>BOG-MDE-BOG</t>
  </si>
  <si>
    <t>BOG-CLO-BOG</t>
  </si>
  <si>
    <t>BOG-CTG-BOG</t>
  </si>
  <si>
    <t>BOG-BAQ-BOG</t>
  </si>
  <si>
    <t>BOG-SMR-BOG</t>
  </si>
  <si>
    <t>BOG-BGA-BOG</t>
  </si>
  <si>
    <t>BOG-ADZ-BOG</t>
  </si>
  <si>
    <t>BOG-PEI-BOG</t>
  </si>
  <si>
    <t>BOG-CUC-BOG</t>
  </si>
  <si>
    <t>CTG-MDE-CTG</t>
  </si>
  <si>
    <t>BOG-MTR-BOG</t>
  </si>
  <si>
    <t>CLO-MDE-CLO</t>
  </si>
  <si>
    <t>BAQ-MDE-BAQ</t>
  </si>
  <si>
    <t>CLO-CTG-CLO</t>
  </si>
  <si>
    <t>ADZ-CLO-ADZ</t>
  </si>
  <si>
    <t>BOG-EYP-BOG</t>
  </si>
  <si>
    <t>BOG-AXM-BOG</t>
  </si>
  <si>
    <t>EOH-UIB-EOH</t>
  </si>
  <si>
    <t>BOG-VUP-BOG</t>
  </si>
  <si>
    <t>ADZ-MDE-ADZ</t>
  </si>
  <si>
    <t>MDE-SMR-MDE</t>
  </si>
  <si>
    <t>BOG-PSO-BOG</t>
  </si>
  <si>
    <t>BOG-LET-BOG</t>
  </si>
  <si>
    <t>CLO-BAQ-CLO</t>
  </si>
  <si>
    <t>BOG-NVA-BOG</t>
  </si>
  <si>
    <t>APO-EOH-APO</t>
  </si>
  <si>
    <t>BOG-MZL-BOG</t>
  </si>
  <si>
    <t>BOG-EJA-BOG</t>
  </si>
  <si>
    <t>CTG-PEI-CTG</t>
  </si>
  <si>
    <t>EOH-MTR-EOH</t>
  </si>
  <si>
    <t>BOG-EOH-BOG</t>
  </si>
  <si>
    <t>BOG-RCH-BOG</t>
  </si>
  <si>
    <t>BOG-AUC-BOG</t>
  </si>
  <si>
    <t>CLO-SMR-CLO</t>
  </si>
  <si>
    <t>ADZ-CTG-ADZ</t>
  </si>
  <si>
    <t>EOH-PEI-EOH</t>
  </si>
  <si>
    <t>CTG-BGA-CTG</t>
  </si>
  <si>
    <t>CLO-TCO-CLO</t>
  </si>
  <si>
    <t>ADZ-PVA-ADZ</t>
  </si>
  <si>
    <t>BOG-UIB-BOG</t>
  </si>
  <si>
    <t>BOG-IBE-BOG</t>
  </si>
  <si>
    <t>BOG-PPN-BOG</t>
  </si>
  <si>
    <t>BOG-VVC-BOG</t>
  </si>
  <si>
    <t>ADZ-PEI-ADZ</t>
  </si>
  <si>
    <t>BOG-FLA-BOG</t>
  </si>
  <si>
    <t>CUC-BGA-CUC</t>
  </si>
  <si>
    <t>CLO-PSO-CLO</t>
  </si>
  <si>
    <t>BOG-CZU-BOG</t>
  </si>
  <si>
    <t>ADZ-BGA-ADZ</t>
  </si>
  <si>
    <t>CAQ-EOH-CAQ</t>
  </si>
  <si>
    <t>OTRAS</t>
  </si>
  <si>
    <t>BOG-MIA-BOG</t>
  </si>
  <si>
    <t>MDE-MIA-MDE</t>
  </si>
  <si>
    <t>BOG-IAH-BOG</t>
  </si>
  <si>
    <t>BOG-JFK-BOG</t>
  </si>
  <si>
    <t>CLO-MIA-CLO</t>
  </si>
  <si>
    <t>BOG-YYZ-BOG</t>
  </si>
  <si>
    <t>BAQ-MIA-BAQ</t>
  </si>
  <si>
    <t>BOG-ATL-BOG</t>
  </si>
  <si>
    <t>BOG-LIM-BOG</t>
  </si>
  <si>
    <t>BOG-SCL-BOG</t>
  </si>
  <si>
    <t>BOG-UIO-BOG</t>
  </si>
  <si>
    <t>BOG-CCS-BOG</t>
  </si>
  <si>
    <t>BOG-BUE-BOG</t>
  </si>
  <si>
    <t>BOG-GYE-BOG</t>
  </si>
  <si>
    <t>MDE-LIM-MDE</t>
  </si>
  <si>
    <t>MDE-UIO-MDE</t>
  </si>
  <si>
    <t>BOG-MAD-BOG</t>
  </si>
  <si>
    <t>BOG-CDG-BOG</t>
  </si>
  <si>
    <t>BOG-FRA-BOG</t>
  </si>
  <si>
    <t>BOG-BCN-BOG</t>
  </si>
  <si>
    <t>MDE-MAD-MDE</t>
  </si>
  <si>
    <t>BOG-LIS-BOG</t>
  </si>
  <si>
    <t>BOG-AMS-BOG</t>
  </si>
  <si>
    <t>BOG-PTY-BOG</t>
  </si>
  <si>
    <t>BOG-MEX-BOG</t>
  </si>
  <si>
    <t>MDE-PTY-MDE</t>
  </si>
  <si>
    <t>CLO-PTY-CLO</t>
  </si>
  <si>
    <t>BOG-SJO-BOG</t>
  </si>
  <si>
    <t>BOG-SDQ-BOG</t>
  </si>
  <si>
    <t>BOG-SAL-BOG</t>
  </si>
  <si>
    <t>MDE-MEX-MDE</t>
  </si>
  <si>
    <t>BOG-AUA-BOG</t>
  </si>
  <si>
    <t>BOG-CUR-BOG</t>
  </si>
  <si>
    <t>BOG-HAV-BOG</t>
  </si>
  <si>
    <t>ESTADOS UNIDOS</t>
  </si>
  <si>
    <t>CANADA</t>
  </si>
  <si>
    <t>PUERTO RICO</t>
  </si>
  <si>
    <t>PERU</t>
  </si>
  <si>
    <t>ECUADOR</t>
  </si>
  <si>
    <t>CHILE</t>
  </si>
  <si>
    <t>BRASIL</t>
  </si>
  <si>
    <t>ARGENTINA</t>
  </si>
  <si>
    <t>VENEZUELA</t>
  </si>
  <si>
    <t>BOLIVIA</t>
  </si>
  <si>
    <t>URUGUAY</t>
  </si>
  <si>
    <t>PARAGUAY</t>
  </si>
  <si>
    <t>FRANCIA</t>
  </si>
  <si>
    <t>ALEMANIA</t>
  </si>
  <si>
    <t>INGLATERRA</t>
  </si>
  <si>
    <t>PORTUGAL</t>
  </si>
  <si>
    <t>HOLANDA</t>
  </si>
  <si>
    <t>PANAMA</t>
  </si>
  <si>
    <t>MEXICO</t>
  </si>
  <si>
    <t>REPUBLICA DOMINICANA</t>
  </si>
  <si>
    <t>COSTA RICA</t>
  </si>
  <si>
    <t>EL SALVADOR</t>
  </si>
  <si>
    <t>ANTILLAS HOLANDESAS</t>
  </si>
  <si>
    <t>CUBA</t>
  </si>
  <si>
    <t>BOG-CPQ-BOG</t>
  </si>
  <si>
    <t>BOG-VLN-BOG</t>
  </si>
  <si>
    <t>BOG-LUX-BOG</t>
  </si>
  <si>
    <t>LUXEMBURGO</t>
  </si>
  <si>
    <t>BAHAMAS</t>
  </si>
  <si>
    <t>BARBADOS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</si>
  <si>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</si>
  <si>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</si>
  <si>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</si>
  <si>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</si>
  <si>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</si>
  <si>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</si>
  <si>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</si>
  <si>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</si>
  <si>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</si>
  <si>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</si>
  <si>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</si>
  <si>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</si>
  <si>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</si>
  <si>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</si>
  <si>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SANTA MARTA</t>
  </si>
  <si>
    <t>SANTA MARTA - SIMON BOLIVAR</t>
  </si>
  <si>
    <t>PEREIRA</t>
  </si>
  <si>
    <t>PEREIRA - MATECAÑAS</t>
  </si>
  <si>
    <t>CUCUTA</t>
  </si>
  <si>
    <t>CUCUTA - CAMILO DAZA</t>
  </si>
  <si>
    <t>MEDELLIN</t>
  </si>
  <si>
    <t>MEDELLIN - OLAYA HERRERA</t>
  </si>
  <si>
    <t>MONTERIA</t>
  </si>
  <si>
    <t>MONTERIA - LOS GARZONES</t>
  </si>
  <si>
    <t>QUIBDO</t>
  </si>
  <si>
    <t>QUIBDO - EL CARAÑO</t>
  </si>
  <si>
    <t>EL YOPAL</t>
  </si>
  <si>
    <t>ARMENIA</t>
  </si>
  <si>
    <t>ARMENIA - EL EDEN</t>
  </si>
  <si>
    <t>VALLEDUPAR</t>
  </si>
  <si>
    <t>VALLEDUPAR-ALFONSO LOPEZ P.</t>
  </si>
  <si>
    <t>PASTO</t>
  </si>
  <si>
    <t>PASTO - ANTONIO NARIQO</t>
  </si>
  <si>
    <t>LETICIA</t>
  </si>
  <si>
    <t>LETICIA-ALFREDO VASQUEZ COBO</t>
  </si>
  <si>
    <t>NEIVA</t>
  </si>
  <si>
    <t>NEIVA - BENITO SALAS</t>
  </si>
  <si>
    <t>MANIZALES</t>
  </si>
  <si>
    <t>MANIZALES - LA NUBIA</t>
  </si>
  <si>
    <t>VILLAVICENCIO</t>
  </si>
  <si>
    <t>VANGUARDIA</t>
  </si>
  <si>
    <t>CAREPA</t>
  </si>
  <si>
    <t>ANTONIO ROLDAN BETANCOURT</t>
  </si>
  <si>
    <t>BARRANCABERMEJA</t>
  </si>
  <si>
    <t>BARRANCABERMEJA-YARIGUIES</t>
  </si>
  <si>
    <t>IBAGUE</t>
  </si>
  <si>
    <t>IBAGUE - PERALES</t>
  </si>
  <si>
    <t>TUMACO</t>
  </si>
  <si>
    <t>TUMACO - LA FLORIDA</t>
  </si>
  <si>
    <t>ARAUCA - MUNICIPIO</t>
  </si>
  <si>
    <t>ARAUCA - SANTIAGO PEREZ QUIROZ</t>
  </si>
  <si>
    <t>PUERTO GAITAN</t>
  </si>
  <si>
    <t>MORELIA</t>
  </si>
  <si>
    <t>RIOHACHA</t>
  </si>
  <si>
    <t>RIOHACHA-ALMIRANTE PADILLA</t>
  </si>
  <si>
    <t>POPAYAN</t>
  </si>
  <si>
    <t>POPAYAN - GMOLEON VALENCIA</t>
  </si>
  <si>
    <t>FLORENCIA</t>
  </si>
  <si>
    <t>GUSTAVO ARTUNDUAGA PAREDES</t>
  </si>
  <si>
    <t>PROVIDENCIA</t>
  </si>
  <si>
    <t>PROVIDENCIA- EL EMBRUJO</t>
  </si>
  <si>
    <t>MAICAO</t>
  </si>
  <si>
    <t>JORGE ISAACS (ANTES LA MINA)</t>
  </si>
  <si>
    <t>PUERTO ASIS</t>
  </si>
  <si>
    <t>PUERTO ASIS - 3 DE MAYO</t>
  </si>
  <si>
    <t>COROZAL</t>
  </si>
  <si>
    <t>COROZAL - LAS BRUJAS</t>
  </si>
  <si>
    <t>PUERTO CARRENO</t>
  </si>
  <si>
    <t>CARREÑO-GERMAN OLANO</t>
  </si>
  <si>
    <t>BAHIA SOLANO</t>
  </si>
  <si>
    <t>BAHIA SOLANO - JOSE C. MUTIS</t>
  </si>
  <si>
    <t>GUAPI</t>
  </si>
  <si>
    <t>GUAPI - JUAN CASIANO</t>
  </si>
  <si>
    <t>MITU</t>
  </si>
  <si>
    <t>PUERTO INIRIDA</t>
  </si>
  <si>
    <t>PUERTO INIRIDA - CESAR GAVIRIA TRUJ</t>
  </si>
  <si>
    <t>NUQUI</t>
  </si>
  <si>
    <t>NUQUI - REYES MURILLO</t>
  </si>
  <si>
    <t>URIBIA</t>
  </si>
  <si>
    <t>PUERTO BOLIVAR - PORTETE</t>
  </si>
  <si>
    <t>CAUCASIA</t>
  </si>
  <si>
    <t>CAUCASIA- JUAN H. WHITE</t>
  </si>
  <si>
    <t>TOLU</t>
  </si>
  <si>
    <t>SAN JOSE DEL GUAVIARE</t>
  </si>
  <si>
    <t>PUERTO LEGUIZAMO</t>
  </si>
  <si>
    <t>VILLA GARZON</t>
  </si>
  <si>
    <t>LA MACARENA</t>
  </si>
  <si>
    <t>LA MACARENA - META</t>
  </si>
  <si>
    <t>TIMBIQUI</t>
  </si>
  <si>
    <t>PITALITO</t>
  </si>
  <si>
    <t>PITALITO -CONTADOR</t>
  </si>
  <si>
    <t>ACANDI</t>
  </si>
  <si>
    <t>CUMARIBO</t>
  </si>
  <si>
    <t>SARAVENA-COLONIZADORES</t>
  </si>
  <si>
    <t>BUENAVENTURA</t>
  </si>
  <si>
    <t>BUENAVENTURA - GERARDO TOBAR LOPEZ</t>
  </si>
  <si>
    <t>GUAINIA (BARRANCO MINAS)</t>
  </si>
  <si>
    <t>BARRANCO MINAS</t>
  </si>
  <si>
    <t>CARURU</t>
  </si>
  <si>
    <t>SOLANO</t>
  </si>
  <si>
    <t>MIRAFLORES - GUAVIARE</t>
  </si>
  <si>
    <t>MIRAFLORES</t>
  </si>
  <si>
    <t>TARAIRA</t>
  </si>
  <si>
    <t>ARARACUARA</t>
  </si>
  <si>
    <t>LA PEDRERA</t>
  </si>
  <si>
    <t>Ene- Ene 2016</t>
  </si>
  <si>
    <t>Ene 2016 - Ene 2015</t>
  </si>
  <si>
    <t>Ene - Ene 2016 / Ene - Ene 2015</t>
  </si>
  <si>
    <t>Boletín Origen-Destino Enero 2016</t>
  </si>
  <si>
    <t>Easy Fly</t>
  </si>
  <si>
    <t>Satena</t>
  </si>
  <si>
    <t>Aer. Antioquia</t>
  </si>
  <si>
    <t>Searca</t>
  </si>
  <si>
    <t>Transporte Aereo de Col.</t>
  </si>
  <si>
    <t>Helicol</t>
  </si>
  <si>
    <t>Sarpa</t>
  </si>
  <si>
    <t>Aliansa</t>
  </si>
  <si>
    <t>Hangar Uno</t>
  </si>
  <si>
    <t>Ara</t>
  </si>
  <si>
    <t>Enero 2016</t>
  </si>
  <si>
    <t>Enero - Enero 2016</t>
  </si>
  <si>
    <t>Aer Caribe</t>
  </si>
  <si>
    <t>Selva</t>
  </si>
  <si>
    <t>Air Colombia</t>
  </si>
  <si>
    <t>Laser Aereo</t>
  </si>
  <si>
    <t>Klm</t>
  </si>
  <si>
    <t>Avior Airlines</t>
  </si>
  <si>
    <t>Aeropostal</t>
  </si>
  <si>
    <t>Venezolana de Aviacion</t>
  </si>
  <si>
    <t>Aviateca</t>
  </si>
  <si>
    <t>Inselair Aruba</t>
  </si>
  <si>
    <t>Dynamic Airways</t>
  </si>
  <si>
    <t>Atlas Air</t>
  </si>
  <si>
    <t>Kalitta Flying Service, Inc. (Morristown,Tn)</t>
  </si>
  <si>
    <t>EOH-BAQ-EOH</t>
  </si>
  <si>
    <t>BOG-FLL-BOG</t>
  </si>
  <si>
    <t>BOG-ORL-BOG</t>
  </si>
  <si>
    <t>MDE-FLL-MDE</t>
  </si>
  <si>
    <t>CTG-FLL-CTG</t>
  </si>
  <si>
    <t>BOG-LAX-BOG</t>
  </si>
  <si>
    <t>CTG-JFK-CTG</t>
  </si>
  <si>
    <t>CTG-MIA-CTG</t>
  </si>
  <si>
    <t>MDE-ATL-MDE</t>
  </si>
  <si>
    <t>MDE-JFK-MDE</t>
  </si>
  <si>
    <t>BOG-DFW-BOG</t>
  </si>
  <si>
    <t>BOG-IAD-BOG</t>
  </si>
  <si>
    <t>BOG-EWR-BOG</t>
  </si>
  <si>
    <t>PEI-JFK-PEI</t>
  </si>
  <si>
    <t>CTG-ATL-CTG</t>
  </si>
  <si>
    <t>AXM-FLL-AXM</t>
  </si>
  <si>
    <t>BOG-GRU-BOG</t>
  </si>
  <si>
    <t>BOG-RIO-BOG</t>
  </si>
  <si>
    <t>BOG-LPB-BOG</t>
  </si>
  <si>
    <t>CLO-GYE-CLO</t>
  </si>
  <si>
    <t>CLO-ESM-CLO</t>
  </si>
  <si>
    <t>CLO-LIM-CLO</t>
  </si>
  <si>
    <t>CLO-MAD-CLO</t>
  </si>
  <si>
    <t>PEI-MAD-PEI</t>
  </si>
  <si>
    <t>CLO-BCN-CLO</t>
  </si>
  <si>
    <t>CLO-AMS-CLO</t>
  </si>
  <si>
    <t>CTG-MAD-CTG</t>
  </si>
  <si>
    <t>BAQ-MAD-BAQ</t>
  </si>
  <si>
    <t>BOG-CUN-BOG</t>
  </si>
  <si>
    <t>CTG-PTY-CTG</t>
  </si>
  <si>
    <t>BAQ-PTY-BAQ</t>
  </si>
  <si>
    <t>BOG-PUJ-BOG</t>
  </si>
  <si>
    <t>PEI-PTY-PEI</t>
  </si>
  <si>
    <t>ADZ-PTY-ADZ</t>
  </si>
  <si>
    <t>BGA-PTY-BGA</t>
  </si>
  <si>
    <t>MDE-PAC-MDE</t>
  </si>
  <si>
    <t>CUC-PTY-CUC</t>
  </si>
  <si>
    <t>AXM-PAC-AXM</t>
  </si>
  <si>
    <t>CLO-SAL-CLO</t>
  </si>
  <si>
    <t>MDE-SAL-MDE</t>
  </si>
  <si>
    <t>MDE-CUR-MDE</t>
  </si>
  <si>
    <t>MDE-AUA-MDE</t>
  </si>
  <si>
    <t>CLO-AUA-CLO</t>
  </si>
  <si>
    <t>ESPAÑA</t>
  </si>
  <si>
    <t>ITALIA</t>
  </si>
  <si>
    <t>SUIZA</t>
  </si>
  <si>
    <t>AUSTRALIA</t>
  </si>
  <si>
    <t>BELGICA</t>
  </si>
  <si>
    <t>SUECIA</t>
  </si>
  <si>
    <t>DINAMARCA</t>
  </si>
  <si>
    <t>AUSTRIA</t>
  </si>
  <si>
    <t>GUATEMALA</t>
  </si>
  <si>
    <t>HONDURAS</t>
  </si>
  <si>
    <t>NICARAGUA</t>
  </si>
  <si>
    <t xml:space="preserve"> *: Variación superior a 500%   </t>
  </si>
  <si>
    <t xml:space="preserve">*: Variación superior a 500%   </t>
  </si>
  <si>
    <t>EL BAGRE</t>
  </si>
  <si>
    <t>PIEDRAS</t>
  </si>
  <si>
    <t>AGUA BLANCA</t>
  </si>
  <si>
    <t>SANTA RITA - VICHADA</t>
  </si>
  <si>
    <t>CENTRO ADM. "MARANDUA"</t>
  </si>
  <si>
    <t>Fuente: Empresas Aéreas Archivo Origen-Destino, Tráfico de Vuelos Charter, Tráfico de Aerotaxis.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</si>
</sst>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0_);\(#,##0.000\)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1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b/>
      <u val="single"/>
      <sz val="12"/>
      <name val="Arial"/>
      <family val="2"/>
    </font>
    <font>
      <b/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medium"/>
      <top style="double"/>
      <bottom style="thin">
        <color theme="0" tint="-0.24993999302387238"/>
      </bottom>
    </border>
    <border>
      <left style="medium"/>
      <right style="thin"/>
      <top style="double"/>
      <bottom style="thin">
        <color theme="0" tint="-0.24993999302387238"/>
      </bottom>
    </border>
    <border>
      <left style="thin"/>
      <right>
        <color indexed="63"/>
      </right>
      <top style="double"/>
      <bottom style="thin">
        <color theme="0" tint="-0.24993999302387238"/>
      </bottom>
    </border>
    <border>
      <left style="double"/>
      <right style="thin"/>
      <top style="double"/>
      <bottom style="thin">
        <color theme="0" tint="-0.24993999302387238"/>
      </bottom>
    </border>
    <border>
      <left style="double"/>
      <right style="medium"/>
      <top style="double"/>
      <bottom style="thin">
        <color theme="0" tint="-0.24993999302387238"/>
      </bottom>
    </border>
    <border>
      <left>
        <color indexed="63"/>
      </left>
      <right style="thick"/>
      <top style="double"/>
      <bottom style="thin">
        <color theme="0" tint="-0.24993999302387238"/>
      </bottom>
    </border>
    <border>
      <left>
        <color indexed="63"/>
      </left>
      <right style="thin"/>
      <top style="double"/>
      <bottom style="thin">
        <color theme="0" tint="-0.24993999302387238"/>
      </bottom>
    </border>
    <border>
      <left style="medium"/>
      <right style="thick"/>
      <top style="double"/>
      <bottom style="thin">
        <color theme="0" tint="-0.24993999302387238"/>
      </bottom>
    </border>
    <border>
      <left style="thick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/>
      <top style="thin">
        <color theme="0" tint="-0.24993999302387238"/>
      </top>
      <bottom style="thin">
        <color theme="0" tint="-0.24993999302387238"/>
      </bottom>
    </border>
    <border>
      <left style="double"/>
      <right style="medium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ck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thick"/>
      <top style="thin">
        <color theme="0" tint="-0.24993999302387238"/>
      </top>
      <bottom style="thin">
        <color theme="0" tint="-0.24993999302387238"/>
      </bottom>
    </border>
    <border>
      <left style="thick"/>
      <right style="medium"/>
      <top style="thin">
        <color theme="0" tint="-0.24993999302387238"/>
      </top>
      <bottom style="thick"/>
    </border>
    <border>
      <left style="medium"/>
      <right style="thin"/>
      <top style="thin">
        <color theme="0" tint="-0.24993999302387238"/>
      </top>
      <bottom style="thick"/>
    </border>
    <border>
      <left style="thin"/>
      <right>
        <color indexed="63"/>
      </right>
      <top style="thin">
        <color theme="0" tint="-0.24993999302387238"/>
      </top>
      <bottom style="thick"/>
    </border>
    <border>
      <left style="double"/>
      <right style="thin"/>
      <top style="thin">
        <color theme="0" tint="-0.24993999302387238"/>
      </top>
      <bottom style="thick"/>
    </border>
    <border>
      <left style="double"/>
      <right style="medium"/>
      <top style="thin">
        <color theme="0" tint="-0.24993999302387238"/>
      </top>
      <bottom style="thick"/>
    </border>
    <border>
      <left>
        <color indexed="63"/>
      </left>
      <right style="thick"/>
      <top style="thin">
        <color theme="0" tint="-0.24993999302387238"/>
      </top>
      <bottom style="thick"/>
    </border>
    <border>
      <left>
        <color indexed="63"/>
      </left>
      <right style="thin"/>
      <top style="thin">
        <color theme="0" tint="-0.24993999302387238"/>
      </top>
      <bottom style="thick"/>
    </border>
    <border>
      <left style="medium"/>
      <right style="thick"/>
      <top style="thin">
        <color theme="0" tint="-0.24993999302387238"/>
      </top>
      <bottom style="thick"/>
    </border>
    <border>
      <left style="thick"/>
      <right>
        <color indexed="63"/>
      </right>
      <top style="double"/>
      <bottom style="thin">
        <color theme="0" tint="-0.24993999302387238"/>
      </bottom>
    </border>
    <border>
      <left style="thin"/>
      <right style="thin"/>
      <top style="double"/>
      <bottom style="thin">
        <color theme="0" tint="-0.24993999302387238"/>
      </bottom>
    </border>
    <border>
      <left style="thin"/>
      <right style="medium"/>
      <top style="double"/>
      <bottom style="thin">
        <color theme="0" tint="-0.24993999302387238"/>
      </bottom>
    </border>
    <border>
      <left style="thin"/>
      <right style="thick"/>
      <top style="double"/>
      <bottom style="thin">
        <color theme="0" tint="-0.24993999302387238"/>
      </bottom>
    </border>
    <border>
      <left style="thick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 style="thick"/>
      <top style="thin">
        <color theme="0" tint="-0.24993999302387238"/>
      </top>
      <bottom style="thin">
        <color theme="0" tint="-0.24993999302387238"/>
      </bottom>
    </border>
    <border>
      <left style="thick"/>
      <right>
        <color indexed="63"/>
      </right>
      <top style="thin">
        <color theme="0" tint="-0.24993999302387238"/>
      </top>
      <bottom style="thick"/>
    </border>
    <border>
      <left style="thin"/>
      <right style="thin"/>
      <top style="thin">
        <color theme="0" tint="-0.24993999302387238"/>
      </top>
      <bottom style="thick"/>
    </border>
    <border>
      <left style="thin"/>
      <right style="medium"/>
      <top style="thin">
        <color theme="0" tint="-0.24993999302387238"/>
      </top>
      <bottom style="thick"/>
    </border>
    <border>
      <left style="thin"/>
      <right style="thick"/>
      <top style="thin">
        <color theme="0" tint="-0.24993999302387238"/>
      </top>
      <bottom style="thick"/>
    </border>
    <border>
      <left style="double"/>
      <right>
        <color indexed="63"/>
      </right>
      <top style="double"/>
      <bottom style="thin">
        <color theme="0" tint="-0.24993999302387238"/>
      </bottom>
    </border>
    <border>
      <left style="double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double"/>
      <right>
        <color indexed="63"/>
      </right>
      <top style="thin">
        <color theme="0" tint="-0.24993999302387238"/>
      </top>
      <bottom style="thick"/>
    </border>
    <border>
      <left>
        <color indexed="63"/>
      </left>
      <right>
        <color indexed="63"/>
      </right>
      <top style="double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ck"/>
    </border>
    <border>
      <left style="thick"/>
      <right style="medium"/>
      <top style="thick">
        <color theme="5" tint="-0.4999699890613556"/>
      </top>
      <bottom style="thin">
        <color theme="0" tint="-0.24993999302387238"/>
      </bottom>
    </border>
    <border>
      <left>
        <color indexed="63"/>
      </left>
      <right style="thin"/>
      <top style="thick">
        <color theme="5" tint="-0.4999699890613556"/>
      </top>
      <bottom style="thin">
        <color theme="0" tint="-0.24993999302387238"/>
      </bottom>
    </border>
    <border>
      <left style="thin"/>
      <right style="thin"/>
      <top style="thick">
        <color theme="5" tint="-0.4999699890613556"/>
      </top>
      <bottom style="thin">
        <color theme="0" tint="-0.24993999302387238"/>
      </bottom>
    </border>
    <border>
      <left style="medium"/>
      <right style="thin"/>
      <top style="thick">
        <color theme="5" tint="-0.4999699890613556"/>
      </top>
      <bottom style="thin">
        <color theme="0" tint="-0.24993999302387238"/>
      </bottom>
    </border>
    <border>
      <left style="thin"/>
      <right style="medium"/>
      <top style="thick">
        <color theme="5" tint="-0.4999699890613556"/>
      </top>
      <bottom style="thin">
        <color theme="0" tint="-0.24993999302387238"/>
      </bottom>
    </border>
    <border>
      <left style="thin"/>
      <right style="thick"/>
      <top style="thick">
        <color theme="5" tint="-0.4999699890613556"/>
      </top>
      <bottom style="thin">
        <color theme="0" tint="-0.24993999302387238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1" fillId="29" borderId="1" applyNumberFormat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4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3" fillId="0" borderId="0">
      <alignment/>
      <protection/>
    </xf>
    <xf numFmtId="0" fontId="105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6" fillId="21" borderId="6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7" applyNumberFormat="0" applyFill="0" applyAlignment="0" applyProtection="0"/>
    <xf numFmtId="0" fontId="100" fillId="0" borderId="8" applyNumberFormat="0" applyFill="0" applyAlignment="0" applyProtection="0"/>
    <xf numFmtId="0" fontId="111" fillId="0" borderId="9" applyNumberFormat="0" applyFill="0" applyAlignment="0" applyProtection="0"/>
  </cellStyleXfs>
  <cellXfs count="702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34" borderId="10" xfId="61" applyNumberFormat="1" applyFont="1" applyFill="1" applyBorder="1" applyAlignment="1" applyProtection="1">
      <alignment horizontal="right" indent="1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4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37" fontId="5" fillId="0" borderId="11" xfId="61" applyFont="1" applyFill="1" applyBorder="1" applyAlignment="1" applyProtection="1">
      <alignment horizontal="left"/>
      <protection/>
    </xf>
    <xf numFmtId="2" fontId="6" fillId="34" borderId="15" xfId="61" applyNumberFormat="1" applyFont="1" applyFill="1" applyBorder="1">
      <alignment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Protection="1">
      <alignment/>
      <protection/>
    </xf>
    <xf numFmtId="2" fontId="6" fillId="0" borderId="18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8" xfId="61" applyFont="1" applyFill="1" applyBorder="1" applyAlignment="1" applyProtection="1">
      <alignment horizontal="left"/>
      <protection/>
    </xf>
    <xf numFmtId="2" fontId="6" fillId="34" borderId="19" xfId="61" applyNumberFormat="1" applyFont="1" applyFill="1" applyBorder="1">
      <alignment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Alignment="1" applyProtection="1">
      <alignment horizontal="right" indent="1"/>
      <protection/>
    </xf>
    <xf numFmtId="2" fontId="6" fillId="0" borderId="22" xfId="61" applyNumberFormat="1" applyFont="1" applyFill="1" applyBorder="1" applyAlignment="1" applyProtection="1">
      <alignment horizontal="right" indent="1"/>
      <protection/>
    </xf>
    <xf numFmtId="2" fontId="6" fillId="0" borderId="23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Protection="1">
      <alignment/>
      <protection/>
    </xf>
    <xf numFmtId="2" fontId="6" fillId="0" borderId="23" xfId="61" applyNumberFormat="1" applyFont="1" applyFill="1" applyBorder="1" applyProtection="1">
      <alignment/>
      <protection/>
    </xf>
    <xf numFmtId="37" fontId="3" fillId="0" borderId="20" xfId="61" applyFont="1" applyFill="1" applyBorder="1">
      <alignment/>
      <protection/>
    </xf>
    <xf numFmtId="37" fontId="8" fillId="0" borderId="23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8" xfId="61" applyFont="1" applyFill="1" applyBorder="1" applyAlignment="1" applyProtection="1">
      <alignment horizontal="left"/>
      <protection/>
    </xf>
    <xf numFmtId="37" fontId="6" fillId="34" borderId="24" xfId="61" applyFont="1" applyFill="1" applyBorder="1">
      <alignment/>
      <protection/>
    </xf>
    <xf numFmtId="37" fontId="3" fillId="0" borderId="25" xfId="61" applyFont="1" applyFill="1" applyBorder="1" applyProtection="1">
      <alignment/>
      <protection/>
    </xf>
    <xf numFmtId="37" fontId="3" fillId="0" borderId="26" xfId="61" applyFont="1" applyFill="1" applyBorder="1" applyProtection="1">
      <alignment/>
      <protection/>
    </xf>
    <xf numFmtId="37" fontId="3" fillId="0" borderId="27" xfId="61" applyFont="1" applyFill="1" applyBorder="1" applyAlignment="1" applyProtection="1">
      <alignment horizontal="right"/>
      <protection/>
    </xf>
    <xf numFmtId="37" fontId="3" fillId="0" borderId="28" xfId="61" applyFont="1" applyFill="1" applyBorder="1" applyAlignment="1" applyProtection="1">
      <alignment horizontal="right"/>
      <protection/>
    </xf>
    <xf numFmtId="37" fontId="5" fillId="0" borderId="25" xfId="61" applyFont="1" applyFill="1" applyBorder="1" applyAlignment="1" applyProtection="1">
      <alignment horizontal="left"/>
      <protection/>
    </xf>
    <xf numFmtId="37" fontId="7" fillId="0" borderId="28" xfId="61" applyFont="1" applyFill="1" applyBorder="1" applyAlignment="1" applyProtection="1">
      <alignment horizontal="left"/>
      <protection/>
    </xf>
    <xf numFmtId="3" fontId="6" fillId="34" borderId="19" xfId="61" applyNumberFormat="1" applyFont="1" applyFill="1" applyBorder="1" applyAlignment="1">
      <alignment horizontal="right"/>
      <protection/>
    </xf>
    <xf numFmtId="3" fontId="3" fillId="0" borderId="21" xfId="61" applyNumberFormat="1" applyFont="1" applyFill="1" applyBorder="1" applyAlignment="1">
      <alignment horizontal="right"/>
      <protection/>
    </xf>
    <xf numFmtId="3" fontId="3" fillId="0" borderId="22" xfId="61" applyNumberFormat="1" applyFont="1" applyFill="1" applyBorder="1" applyAlignment="1">
      <alignment horizontal="right"/>
      <protection/>
    </xf>
    <xf numFmtId="3" fontId="3" fillId="0" borderId="23" xfId="61" applyNumberFormat="1" applyFont="1" applyFill="1" applyBorder="1" applyAlignment="1">
      <alignment horizontal="right"/>
      <protection/>
    </xf>
    <xf numFmtId="3" fontId="3" fillId="0" borderId="29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6" fillId="34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" fontId="3" fillId="0" borderId="17" xfId="61" applyNumberFormat="1" applyFont="1" applyFill="1" applyBorder="1" applyAlignment="1">
      <alignment horizontal="right"/>
      <protection/>
    </xf>
    <xf numFmtId="3" fontId="3" fillId="0" borderId="18" xfId="61" applyNumberFormat="1" applyFont="1" applyFill="1" applyBorder="1" applyAlignment="1">
      <alignment horizontal="right"/>
      <protection/>
    </xf>
    <xf numFmtId="37" fontId="11" fillId="0" borderId="28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6" fillId="34" borderId="15" xfId="61" applyFont="1" applyFill="1" applyBorder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7" xfId="61" applyFont="1" applyFill="1" applyBorder="1" applyProtection="1">
      <alignment/>
      <protection/>
    </xf>
    <xf numFmtId="37" fontId="3" fillId="0" borderId="16" xfId="61" applyFont="1" applyFill="1" applyBorder="1" applyAlignment="1" applyProtection="1">
      <alignment horizontal="right"/>
      <protection/>
    </xf>
    <xf numFmtId="37" fontId="3" fillId="0" borderId="18" xfId="61" applyFont="1" applyFill="1" applyBorder="1" applyAlignment="1" applyProtection="1">
      <alignment horizontal="right"/>
      <protection/>
    </xf>
    <xf numFmtId="3" fontId="3" fillId="0" borderId="18" xfId="61" applyNumberFormat="1" applyFont="1" applyFill="1" applyBorder="1">
      <alignment/>
      <protection/>
    </xf>
    <xf numFmtId="3" fontId="3" fillId="0" borderId="16" xfId="61" applyNumberFormat="1" applyFont="1" applyFill="1" applyBorder="1">
      <alignment/>
      <protection/>
    </xf>
    <xf numFmtId="37" fontId="6" fillId="0" borderId="0" xfId="61" applyFont="1" applyFill="1" applyBorder="1" applyAlignment="1" applyProtection="1">
      <alignment horizontal="left"/>
      <protection/>
    </xf>
    <xf numFmtId="37" fontId="14" fillId="0" borderId="18" xfId="61" applyFont="1" applyFill="1" applyBorder="1" applyAlignment="1" applyProtection="1">
      <alignment vertical="center"/>
      <protection/>
    </xf>
    <xf numFmtId="3" fontId="3" fillId="0" borderId="27" xfId="61" applyNumberFormat="1" applyFont="1" applyFill="1" applyBorder="1">
      <alignment/>
      <protection/>
    </xf>
    <xf numFmtId="3" fontId="3" fillId="0" borderId="28" xfId="61" applyNumberFormat="1" applyFont="1" applyFill="1" applyBorder="1" applyAlignment="1">
      <alignment horizontal="right"/>
      <protection/>
    </xf>
    <xf numFmtId="37" fontId="6" fillId="0" borderId="25" xfId="61" applyFont="1" applyFill="1" applyBorder="1" applyAlignment="1" applyProtection="1">
      <alignment horizontal="left"/>
      <protection/>
    </xf>
    <xf numFmtId="37" fontId="6" fillId="0" borderId="28" xfId="61" applyFont="1" applyFill="1" applyBorder="1" applyAlignment="1">
      <alignment vertical="center"/>
      <protection/>
    </xf>
    <xf numFmtId="37" fontId="3" fillId="0" borderId="0" xfId="61" applyFont="1" applyFill="1" applyBorder="1" applyAlignment="1" applyProtection="1">
      <alignment horizontal="left"/>
      <protection/>
    </xf>
    <xf numFmtId="37" fontId="6" fillId="0" borderId="0" xfId="61" applyFont="1">
      <alignment/>
      <protection/>
    </xf>
    <xf numFmtId="37" fontId="6" fillId="34" borderId="30" xfId="61" applyFont="1" applyFill="1" applyBorder="1">
      <alignment/>
      <protection/>
    </xf>
    <xf numFmtId="37" fontId="14" fillId="0" borderId="0" xfId="61" applyFont="1">
      <alignment/>
      <protection/>
    </xf>
    <xf numFmtId="37" fontId="13" fillId="35" borderId="31" xfId="61" applyFont="1" applyFill="1" applyBorder="1" applyAlignment="1" applyProtection="1">
      <alignment horizontal="center"/>
      <protection/>
    </xf>
    <xf numFmtId="37" fontId="13" fillId="35" borderId="32" xfId="61" applyFont="1" applyFill="1" applyBorder="1" applyAlignment="1" applyProtection="1">
      <alignment horizontal="center"/>
      <protection/>
    </xf>
    <xf numFmtId="37" fontId="13" fillId="35" borderId="33" xfId="61" applyFont="1" applyFill="1" applyBorder="1" applyAlignment="1" applyProtection="1">
      <alignment horizontal="center"/>
      <protection/>
    </xf>
    <xf numFmtId="37" fontId="13" fillId="35" borderId="34" xfId="61" applyFont="1" applyFill="1" applyBorder="1" applyAlignment="1" applyProtection="1">
      <alignment horizontal="center"/>
      <protection/>
    </xf>
    <xf numFmtId="37" fontId="13" fillId="35" borderId="13" xfId="61" applyFont="1" applyFill="1" applyBorder="1" applyAlignment="1">
      <alignment horizontal="centerContinuous"/>
      <protection/>
    </xf>
    <xf numFmtId="37" fontId="13" fillId="35" borderId="14" xfId="61" applyFont="1" applyFill="1" applyBorder="1" applyAlignment="1" applyProtection="1">
      <alignment horizontal="centerContinuous"/>
      <protection/>
    </xf>
    <xf numFmtId="37" fontId="18" fillId="35" borderId="0" xfId="61" applyFont="1" applyFill="1" applyBorder="1" applyAlignment="1" applyProtection="1">
      <alignment horizontal="center" vertical="center"/>
      <protection/>
    </xf>
    <xf numFmtId="37" fontId="18" fillId="35" borderId="11" xfId="61" applyFont="1" applyFill="1" applyBorder="1" applyAlignment="1" applyProtection="1">
      <alignment vertical="center"/>
      <protection/>
    </xf>
    <xf numFmtId="37" fontId="18" fillId="35" borderId="14" xfId="61" applyFont="1" applyFill="1" applyBorder="1" applyAlignment="1" applyProtection="1">
      <alignment vertical="center"/>
      <protection/>
    </xf>
    <xf numFmtId="37" fontId="20" fillId="35" borderId="17" xfId="61" applyFont="1" applyFill="1" applyBorder="1">
      <alignment/>
      <protection/>
    </xf>
    <xf numFmtId="37" fontId="20" fillId="35" borderId="18" xfId="61" applyFont="1" applyFill="1" applyBorder="1">
      <alignment/>
      <protection/>
    </xf>
    <xf numFmtId="37" fontId="20" fillId="35" borderId="35" xfId="61" applyFont="1" applyFill="1" applyBorder="1">
      <alignment/>
      <protection/>
    </xf>
    <xf numFmtId="37" fontId="20" fillId="35" borderId="36" xfId="61" applyFont="1" applyFill="1" applyBorder="1">
      <alignment/>
      <protection/>
    </xf>
    <xf numFmtId="37" fontId="3" fillId="35" borderId="13" xfId="61" applyFont="1" applyFill="1" applyBorder="1">
      <alignment/>
      <protection/>
    </xf>
    <xf numFmtId="37" fontId="18" fillId="35" borderId="11" xfId="61" applyFont="1" applyFill="1" applyBorder="1" applyAlignment="1">
      <alignment vertical="center"/>
      <protection/>
    </xf>
    <xf numFmtId="37" fontId="18" fillId="35" borderId="14" xfId="61" applyFont="1" applyFill="1" applyBorder="1" applyAlignment="1">
      <alignment vertical="center"/>
      <protection/>
    </xf>
    <xf numFmtId="0" fontId="3" fillId="33" borderId="0" xfId="63" applyNumberFormat="1" applyFont="1" applyFill="1" applyBorder="1">
      <alignment/>
      <protection/>
    </xf>
    <xf numFmtId="37" fontId="3" fillId="0" borderId="28" xfId="61" applyFont="1" applyFill="1" applyBorder="1" applyProtection="1">
      <alignment/>
      <protection/>
    </xf>
    <xf numFmtId="37" fontId="6" fillId="0" borderId="0" xfId="61" applyFont="1" applyFill="1" applyBorder="1" applyAlignment="1" applyProtection="1">
      <alignment horizontal="left" vertical="center"/>
      <protection/>
    </xf>
    <xf numFmtId="37" fontId="18" fillId="35" borderId="35" xfId="61" applyFont="1" applyFill="1" applyBorder="1" applyAlignment="1">
      <alignment horizontal="centerContinuous" vertical="center"/>
      <protection/>
    </xf>
    <xf numFmtId="37" fontId="18" fillId="35" borderId="36" xfId="61" applyFont="1" applyFill="1" applyBorder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4" fillId="0" borderId="0" xfId="64" applyFont="1">
      <alignment/>
      <protection/>
    </xf>
    <xf numFmtId="2" fontId="25" fillId="36" borderId="37" xfId="64" applyNumberFormat="1" applyFont="1" applyFill="1" applyBorder="1">
      <alignment/>
      <protection/>
    </xf>
    <xf numFmtId="3" fontId="25" fillId="36" borderId="38" xfId="64" applyNumberFormat="1" applyFont="1" applyFill="1" applyBorder="1">
      <alignment/>
      <protection/>
    </xf>
    <xf numFmtId="3" fontId="25" fillId="36" borderId="39" xfId="64" applyNumberFormat="1" applyFont="1" applyFill="1" applyBorder="1">
      <alignment/>
      <protection/>
    </xf>
    <xf numFmtId="10" fontId="25" fillId="36" borderId="40" xfId="64" applyNumberFormat="1" applyFont="1" applyFill="1" applyBorder="1">
      <alignment/>
      <protection/>
    </xf>
    <xf numFmtId="3" fontId="25" fillId="36" borderId="41" xfId="64" applyNumberFormat="1" applyFont="1" applyFill="1" applyBorder="1">
      <alignment/>
      <protection/>
    </xf>
    <xf numFmtId="3" fontId="25" fillId="36" borderId="42" xfId="64" applyNumberFormat="1" applyFont="1" applyFill="1" applyBorder="1">
      <alignment/>
      <protection/>
    </xf>
    <xf numFmtId="0" fontId="25" fillId="36" borderId="39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43" xfId="64" applyNumberFormat="1" applyFont="1" applyFill="1" applyBorder="1" applyAlignment="1">
      <alignment horizontal="center" vertical="center" wrapText="1"/>
      <protection/>
    </xf>
    <xf numFmtId="49" fontId="5" fillId="35" borderId="25" xfId="64" applyNumberFormat="1" applyFont="1" applyFill="1" applyBorder="1" applyAlignment="1">
      <alignment horizontal="center" vertical="center" wrapText="1"/>
      <protection/>
    </xf>
    <xf numFmtId="49" fontId="5" fillId="35" borderId="44" xfId="64" applyNumberFormat="1" applyFont="1" applyFill="1" applyBorder="1" applyAlignment="1">
      <alignment horizontal="center" vertical="center" wrapText="1"/>
      <protection/>
    </xf>
    <xf numFmtId="49" fontId="5" fillId="35" borderId="45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7" fillId="0" borderId="0" xfId="64" applyFont="1">
      <alignment/>
      <protection/>
    </xf>
    <xf numFmtId="2" fontId="27" fillId="37" borderId="37" xfId="64" applyNumberFormat="1" applyFont="1" applyFill="1" applyBorder="1">
      <alignment/>
      <protection/>
    </xf>
    <xf numFmtId="3" fontId="27" fillId="37" borderId="38" xfId="64" applyNumberFormat="1" applyFont="1" applyFill="1" applyBorder="1">
      <alignment/>
      <protection/>
    </xf>
    <xf numFmtId="3" fontId="27" fillId="37" borderId="39" xfId="64" applyNumberFormat="1" applyFont="1" applyFill="1" applyBorder="1">
      <alignment/>
      <protection/>
    </xf>
    <xf numFmtId="10" fontId="27" fillId="37" borderId="40" xfId="64" applyNumberFormat="1" applyFont="1" applyFill="1" applyBorder="1">
      <alignment/>
      <protection/>
    </xf>
    <xf numFmtId="0" fontId="27" fillId="37" borderId="39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8" fillId="0" borderId="0" xfId="58" applyFont="1" applyFill="1" applyAlignment="1">
      <alignment vertical="center"/>
      <protection/>
    </xf>
    <xf numFmtId="10" fontId="28" fillId="36" borderId="46" xfId="58" applyNumberFormat="1" applyFont="1" applyFill="1" applyBorder="1" applyAlignment="1">
      <alignment horizontal="right" vertical="center"/>
      <protection/>
    </xf>
    <xf numFmtId="3" fontId="28" fillId="36" borderId="47" xfId="58" applyNumberFormat="1" applyFont="1" applyFill="1" applyBorder="1" applyAlignment="1">
      <alignment vertical="center"/>
      <protection/>
    </xf>
    <xf numFmtId="3" fontId="28" fillId="36" borderId="48" xfId="58" applyNumberFormat="1" applyFont="1" applyFill="1" applyBorder="1" applyAlignment="1">
      <alignment vertical="center"/>
      <protection/>
    </xf>
    <xf numFmtId="3" fontId="28" fillId="36" borderId="49" xfId="58" applyNumberFormat="1" applyFont="1" applyFill="1" applyBorder="1" applyAlignment="1">
      <alignment vertical="center"/>
      <protection/>
    </xf>
    <xf numFmtId="3" fontId="28" fillId="36" borderId="50" xfId="58" applyNumberFormat="1" applyFont="1" applyFill="1" applyBorder="1" applyAlignment="1">
      <alignment vertical="center"/>
      <protection/>
    </xf>
    <xf numFmtId="181" fontId="28" fillId="36" borderId="51" xfId="58" applyNumberFormat="1" applyFont="1" applyFill="1" applyBorder="1" applyAlignment="1">
      <alignment vertical="center"/>
      <protection/>
    </xf>
    <xf numFmtId="3" fontId="28" fillId="36" borderId="52" xfId="58" applyNumberFormat="1" applyFont="1" applyFill="1" applyBorder="1" applyAlignment="1">
      <alignment vertical="center"/>
      <protection/>
    </xf>
    <xf numFmtId="10" fontId="28" fillId="36" borderId="51" xfId="58" applyNumberFormat="1" applyFont="1" applyFill="1" applyBorder="1" applyAlignment="1">
      <alignment horizontal="right" vertical="center"/>
      <protection/>
    </xf>
    <xf numFmtId="3" fontId="28" fillId="36" borderId="53" xfId="58" applyNumberFormat="1" applyFont="1" applyFill="1" applyBorder="1" applyAlignment="1">
      <alignment vertical="center"/>
      <protection/>
    </xf>
    <xf numFmtId="0" fontId="28" fillId="36" borderId="54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55" xfId="58" applyNumberFormat="1" applyFont="1" applyFill="1" applyBorder="1" applyAlignment="1">
      <alignment horizontal="center" vertical="center" wrapText="1"/>
      <protection/>
    </xf>
    <xf numFmtId="49" fontId="13" fillId="35" borderId="56" xfId="58" applyNumberFormat="1" applyFont="1" applyFill="1" applyBorder="1" applyAlignment="1">
      <alignment horizontal="center" vertical="center" wrapText="1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58" xfId="58" applyNumberFormat="1" applyFont="1" applyFill="1" applyBorder="1" applyAlignment="1">
      <alignment horizontal="center" vertical="center" wrapText="1"/>
      <protection/>
    </xf>
    <xf numFmtId="1" fontId="29" fillId="0" borderId="0" xfId="58" applyNumberFormat="1" applyFont="1" applyFill="1" applyAlignment="1">
      <alignment horizontal="center" vertical="center" wrapText="1"/>
      <protection/>
    </xf>
    <xf numFmtId="0" fontId="31" fillId="0" borderId="0" xfId="58" applyFont="1" applyFill="1">
      <alignment/>
      <protection/>
    </xf>
    <xf numFmtId="0" fontId="34" fillId="0" borderId="0" xfId="58" applyFont="1" applyFill="1" applyAlignment="1">
      <alignment vertical="center"/>
      <protection/>
    </xf>
    <xf numFmtId="10" fontId="34" fillId="36" borderId="46" xfId="58" applyNumberFormat="1" applyFont="1" applyFill="1" applyBorder="1" applyAlignment="1">
      <alignment horizontal="right" vertical="center"/>
      <protection/>
    </xf>
    <xf numFmtId="3" fontId="34" fillId="36" borderId="47" xfId="58" applyNumberFormat="1" applyFont="1" applyFill="1" applyBorder="1" applyAlignment="1">
      <alignment vertical="center"/>
      <protection/>
    </xf>
    <xf numFmtId="3" fontId="34" fillId="36" borderId="48" xfId="58" applyNumberFormat="1" applyFont="1" applyFill="1" applyBorder="1" applyAlignment="1">
      <alignment vertical="center"/>
      <protection/>
    </xf>
    <xf numFmtId="3" fontId="34" fillId="36" borderId="49" xfId="58" applyNumberFormat="1" applyFont="1" applyFill="1" applyBorder="1" applyAlignment="1">
      <alignment vertical="center"/>
      <protection/>
    </xf>
    <xf numFmtId="3" fontId="34" fillId="36" borderId="50" xfId="58" applyNumberFormat="1" applyFont="1" applyFill="1" applyBorder="1" applyAlignment="1">
      <alignment vertical="center"/>
      <protection/>
    </xf>
    <xf numFmtId="10" fontId="34" fillId="36" borderId="51" xfId="58" applyNumberFormat="1" applyFont="1" applyFill="1" applyBorder="1" applyAlignment="1">
      <alignment vertical="center"/>
      <protection/>
    </xf>
    <xf numFmtId="3" fontId="34" fillId="36" borderId="52" xfId="58" applyNumberFormat="1" applyFont="1" applyFill="1" applyBorder="1" applyAlignment="1">
      <alignment vertical="center"/>
      <protection/>
    </xf>
    <xf numFmtId="10" fontId="34" fillId="36" borderId="51" xfId="58" applyNumberFormat="1" applyFont="1" applyFill="1" applyBorder="1" applyAlignment="1">
      <alignment horizontal="right" vertical="center"/>
      <protection/>
    </xf>
    <xf numFmtId="3" fontId="34" fillId="36" borderId="53" xfId="58" applyNumberFormat="1" applyFont="1" applyFill="1" applyBorder="1" applyAlignment="1">
      <alignment vertical="center"/>
      <protection/>
    </xf>
    <xf numFmtId="0" fontId="34" fillId="36" borderId="54" xfId="58" applyNumberFormat="1" applyFont="1" applyFill="1" applyBorder="1" applyAlignment="1">
      <alignment vertical="center"/>
      <protection/>
    </xf>
    <xf numFmtId="0" fontId="3" fillId="0" borderId="0" xfId="65" applyFont="1">
      <alignment/>
      <protection/>
    </xf>
    <xf numFmtId="0" fontId="24" fillId="0" borderId="0" xfId="65" applyFont="1">
      <alignment/>
      <protection/>
    </xf>
    <xf numFmtId="10" fontId="3" fillId="0" borderId="59" xfId="65" applyNumberFormat="1" applyFont="1" applyBorder="1">
      <alignment/>
      <protection/>
    </xf>
    <xf numFmtId="3" fontId="3" fillId="0" borderId="60" xfId="65" applyNumberFormat="1" applyFont="1" applyBorder="1">
      <alignment/>
      <protection/>
    </xf>
    <xf numFmtId="3" fontId="3" fillId="0" borderId="61" xfId="65" applyNumberFormat="1" applyFont="1" applyBorder="1">
      <alignment/>
      <protection/>
    </xf>
    <xf numFmtId="10" fontId="3" fillId="0" borderId="62" xfId="65" applyNumberFormat="1" applyFont="1" applyBorder="1">
      <alignment/>
      <protection/>
    </xf>
    <xf numFmtId="10" fontId="3" fillId="0" borderId="60" xfId="65" applyNumberFormat="1" applyFont="1" applyBorder="1">
      <alignment/>
      <protection/>
    </xf>
    <xf numFmtId="3" fontId="3" fillId="0" borderId="63" xfId="65" applyNumberFormat="1" applyFont="1" applyBorder="1">
      <alignment/>
      <protection/>
    </xf>
    <xf numFmtId="0" fontId="3" fillId="0" borderId="64" xfId="65" applyNumberFormat="1" applyFont="1" applyBorder="1">
      <alignment/>
      <protection/>
    </xf>
    <xf numFmtId="0" fontId="27" fillId="0" borderId="0" xfId="65" applyFont="1">
      <alignment/>
      <protection/>
    </xf>
    <xf numFmtId="10" fontId="27" fillId="37" borderId="65" xfId="65" applyNumberFormat="1" applyFont="1" applyFill="1" applyBorder="1" applyAlignment="1">
      <alignment vertical="center"/>
      <protection/>
    </xf>
    <xf numFmtId="3" fontId="27" fillId="37" borderId="66" xfId="65" applyNumberFormat="1" applyFont="1" applyFill="1" applyBorder="1" applyAlignment="1">
      <alignment vertical="center"/>
      <protection/>
    </xf>
    <xf numFmtId="10" fontId="27" fillId="37" borderId="67" xfId="65" applyNumberFormat="1" applyFont="1" applyFill="1" applyBorder="1" applyAlignment="1">
      <alignment vertical="center"/>
      <protection/>
    </xf>
    <xf numFmtId="3" fontId="27" fillId="37" borderId="68" xfId="65" applyNumberFormat="1" applyFont="1" applyFill="1" applyBorder="1" applyAlignment="1">
      <alignment vertical="center"/>
      <protection/>
    </xf>
    <xf numFmtId="10" fontId="27" fillId="37" borderId="69" xfId="65" applyNumberFormat="1" applyFont="1" applyFill="1" applyBorder="1" applyAlignment="1">
      <alignment vertical="center"/>
      <protection/>
    </xf>
    <xf numFmtId="3" fontId="27" fillId="37" borderId="70" xfId="65" applyNumberFormat="1" applyFont="1" applyFill="1" applyBorder="1" applyAlignment="1">
      <alignment vertical="center"/>
      <protection/>
    </xf>
    <xf numFmtId="0" fontId="27" fillId="37" borderId="71" xfId="65" applyNumberFormat="1" applyFont="1" applyFill="1" applyBorder="1" applyAlignment="1">
      <alignment vertical="center"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28" fillId="0" borderId="0" xfId="65" applyFont="1">
      <alignment/>
      <protection/>
    </xf>
    <xf numFmtId="10" fontId="31" fillId="37" borderId="72" xfId="65" applyNumberFormat="1" applyFont="1" applyFill="1" applyBorder="1">
      <alignment/>
      <protection/>
    </xf>
    <xf numFmtId="3" fontId="28" fillId="37" borderId="73" xfId="65" applyNumberFormat="1" applyFont="1" applyFill="1" applyBorder="1" applyAlignment="1">
      <alignment vertical="center"/>
      <protection/>
    </xf>
    <xf numFmtId="181" fontId="28" fillId="37" borderId="74" xfId="65" applyNumberFormat="1" applyFont="1" applyFill="1" applyBorder="1" applyAlignment="1">
      <alignment vertical="center"/>
      <protection/>
    </xf>
    <xf numFmtId="3" fontId="28" fillId="37" borderId="75" xfId="65" applyNumberFormat="1" applyFont="1" applyFill="1" applyBorder="1" applyAlignment="1">
      <alignment vertical="center"/>
      <protection/>
    </xf>
    <xf numFmtId="10" fontId="31" fillId="37" borderId="74" xfId="65" applyNumberFormat="1" applyFont="1" applyFill="1" applyBorder="1">
      <alignment/>
      <protection/>
    </xf>
    <xf numFmtId="3" fontId="28" fillId="37" borderId="76" xfId="65" applyNumberFormat="1" applyFont="1" applyFill="1" applyBorder="1" applyAlignment="1">
      <alignment vertical="center"/>
      <protection/>
    </xf>
    <xf numFmtId="0" fontId="28" fillId="37" borderId="77" xfId="65" applyNumberFormat="1" applyFont="1" applyFill="1" applyBorder="1" applyAlignment="1">
      <alignment vertical="center"/>
      <protection/>
    </xf>
    <xf numFmtId="0" fontId="5" fillId="0" borderId="0" xfId="58" applyFont="1" applyFill="1">
      <alignment/>
      <protection/>
    </xf>
    <xf numFmtId="10" fontId="12" fillId="38" borderId="78" xfId="58" applyNumberFormat="1" applyFont="1" applyFill="1" applyBorder="1" applyAlignment="1">
      <alignment horizontal="right"/>
      <protection/>
    </xf>
    <xf numFmtId="3" fontId="12" fillId="38" borderId="79" xfId="58" applyNumberFormat="1" applyFont="1" applyFill="1" applyBorder="1">
      <alignment/>
      <protection/>
    </xf>
    <xf numFmtId="3" fontId="12" fillId="38" borderId="80" xfId="58" applyNumberFormat="1" applyFont="1" applyFill="1" applyBorder="1">
      <alignment/>
      <protection/>
    </xf>
    <xf numFmtId="3" fontId="12" fillId="38" borderId="81" xfId="58" applyNumberFormat="1" applyFont="1" applyFill="1" applyBorder="1">
      <alignment/>
      <protection/>
    </xf>
    <xf numFmtId="10" fontId="12" fillId="38" borderId="82" xfId="58" applyNumberFormat="1" applyFont="1" applyFill="1" applyBorder="1">
      <alignment/>
      <protection/>
    </xf>
    <xf numFmtId="10" fontId="12" fillId="38" borderId="82" xfId="58" applyNumberFormat="1" applyFont="1" applyFill="1" applyBorder="1" applyAlignment="1">
      <alignment horizontal="right"/>
      <protection/>
    </xf>
    <xf numFmtId="0" fontId="12" fillId="38" borderId="83" xfId="58" applyFont="1" applyFill="1" applyBorder="1">
      <alignment/>
      <protection/>
    </xf>
    <xf numFmtId="10" fontId="3" fillId="0" borderId="84" xfId="58" applyNumberFormat="1" applyFont="1" applyFill="1" applyBorder="1" applyAlignment="1">
      <alignment horizontal="right"/>
      <protection/>
    </xf>
    <xf numFmtId="3" fontId="3" fillId="0" borderId="85" xfId="58" applyNumberFormat="1" applyFont="1" applyFill="1" applyBorder="1">
      <alignment/>
      <protection/>
    </xf>
    <xf numFmtId="3" fontId="3" fillId="0" borderId="86" xfId="58" applyNumberFormat="1" applyFont="1" applyFill="1" applyBorder="1">
      <alignment/>
      <protection/>
    </xf>
    <xf numFmtId="3" fontId="3" fillId="0" borderId="87" xfId="58" applyNumberFormat="1" applyFont="1" applyFill="1" applyBorder="1">
      <alignment/>
      <protection/>
    </xf>
    <xf numFmtId="10" fontId="3" fillId="0" borderId="88" xfId="58" applyNumberFormat="1" applyFont="1" applyFill="1" applyBorder="1">
      <alignment/>
      <protection/>
    </xf>
    <xf numFmtId="3" fontId="3" fillId="0" borderId="89" xfId="58" applyNumberFormat="1" applyFont="1" applyFill="1" applyBorder="1">
      <alignment/>
      <protection/>
    </xf>
    <xf numFmtId="10" fontId="3" fillId="0" borderId="88" xfId="58" applyNumberFormat="1" applyFont="1" applyFill="1" applyBorder="1" applyAlignment="1">
      <alignment horizontal="right"/>
      <protection/>
    </xf>
    <xf numFmtId="0" fontId="3" fillId="0" borderId="90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8" borderId="91" xfId="58" applyNumberFormat="1" applyFont="1" applyFill="1" applyBorder="1" applyAlignment="1">
      <alignment horizontal="right" vertical="center"/>
      <protection/>
    </xf>
    <xf numFmtId="3" fontId="12" fillId="38" borderId="92" xfId="58" applyNumberFormat="1" applyFont="1" applyFill="1" applyBorder="1" applyAlignment="1">
      <alignment vertical="center"/>
      <protection/>
    </xf>
    <xf numFmtId="3" fontId="12" fillId="38" borderId="93" xfId="58" applyNumberFormat="1" applyFont="1" applyFill="1" applyBorder="1" applyAlignment="1">
      <alignment vertical="center"/>
      <protection/>
    </xf>
    <xf numFmtId="3" fontId="12" fillId="38" borderId="94" xfId="58" applyNumberFormat="1" applyFont="1" applyFill="1" applyBorder="1" applyAlignment="1">
      <alignment vertical="center"/>
      <protection/>
    </xf>
    <xf numFmtId="10" fontId="12" fillId="38" borderId="95" xfId="58" applyNumberFormat="1" applyFont="1" applyFill="1" applyBorder="1" applyAlignment="1">
      <alignment vertical="center"/>
      <protection/>
    </xf>
    <xf numFmtId="10" fontId="12" fillId="38" borderId="95" xfId="58" applyNumberFormat="1" applyFont="1" applyFill="1" applyBorder="1" applyAlignment="1">
      <alignment horizontal="right" vertical="center"/>
      <protection/>
    </xf>
    <xf numFmtId="0" fontId="12" fillId="38" borderId="96" xfId="58" applyFont="1" applyFill="1" applyBorder="1" applyAlignment="1">
      <alignment vertical="center"/>
      <protection/>
    </xf>
    <xf numFmtId="10" fontId="3" fillId="0" borderId="59" xfId="58" applyNumberFormat="1" applyFont="1" applyFill="1" applyBorder="1" applyAlignment="1">
      <alignment horizontal="right"/>
      <protection/>
    </xf>
    <xf numFmtId="3" fontId="3" fillId="0" borderId="97" xfId="58" applyNumberFormat="1" applyFont="1" applyFill="1" applyBorder="1">
      <alignment/>
      <protection/>
    </xf>
    <xf numFmtId="3" fontId="3" fillId="0" borderId="98" xfId="58" applyNumberFormat="1" applyFont="1" applyFill="1" applyBorder="1">
      <alignment/>
      <protection/>
    </xf>
    <xf numFmtId="3" fontId="3" fillId="0" borderId="61" xfId="58" applyNumberFormat="1" applyFont="1" applyFill="1" applyBorder="1">
      <alignment/>
      <protection/>
    </xf>
    <xf numFmtId="10" fontId="3" fillId="0" borderId="62" xfId="58" applyNumberFormat="1" applyFont="1" applyFill="1" applyBorder="1">
      <alignment/>
      <protection/>
    </xf>
    <xf numFmtId="10" fontId="3" fillId="0" borderId="62" xfId="58" applyNumberFormat="1" applyFont="1" applyFill="1" applyBorder="1" applyAlignment="1">
      <alignment horizontal="right"/>
      <protection/>
    </xf>
    <xf numFmtId="0" fontId="3" fillId="0" borderId="64" xfId="58" applyFont="1" applyFill="1" applyBorder="1">
      <alignment/>
      <protection/>
    </xf>
    <xf numFmtId="3" fontId="3" fillId="0" borderId="60" xfId="58" applyNumberFormat="1" applyFont="1" applyFill="1" applyBorder="1">
      <alignment/>
      <protection/>
    </xf>
    <xf numFmtId="10" fontId="3" fillId="0" borderId="99" xfId="58" applyNumberFormat="1" applyFont="1" applyFill="1" applyBorder="1" applyAlignment="1">
      <alignment horizontal="right"/>
      <protection/>
    </xf>
    <xf numFmtId="3" fontId="3" fillId="0" borderId="100" xfId="58" applyNumberFormat="1" applyFont="1" applyFill="1" applyBorder="1">
      <alignment/>
      <protection/>
    </xf>
    <xf numFmtId="3" fontId="3" fillId="0" borderId="101" xfId="58" applyNumberFormat="1" applyFont="1" applyFill="1" applyBorder="1">
      <alignment/>
      <protection/>
    </xf>
    <xf numFmtId="3" fontId="3" fillId="0" borderId="102" xfId="58" applyNumberFormat="1" applyFont="1" applyFill="1" applyBorder="1">
      <alignment/>
      <protection/>
    </xf>
    <xf numFmtId="10" fontId="3" fillId="0" borderId="103" xfId="58" applyNumberFormat="1" applyFont="1" applyFill="1" applyBorder="1">
      <alignment/>
      <protection/>
    </xf>
    <xf numFmtId="10" fontId="3" fillId="0" borderId="103" xfId="58" applyNumberFormat="1" applyFont="1" applyFill="1" applyBorder="1" applyAlignment="1">
      <alignment horizontal="right"/>
      <protection/>
    </xf>
    <xf numFmtId="0" fontId="3" fillId="0" borderId="104" xfId="58" applyFont="1" applyFill="1" applyBorder="1">
      <alignment/>
      <protection/>
    </xf>
    <xf numFmtId="0" fontId="27" fillId="0" borderId="0" xfId="58" applyFont="1" applyFill="1" applyAlignment="1">
      <alignment vertical="center"/>
      <protection/>
    </xf>
    <xf numFmtId="10" fontId="27" fillId="36" borderId="105" xfId="58" applyNumberFormat="1" applyFont="1" applyFill="1" applyBorder="1" applyAlignment="1">
      <alignment horizontal="right" vertical="center"/>
      <protection/>
    </xf>
    <xf numFmtId="3" fontId="27" fillId="36" borderId="106" xfId="58" applyNumberFormat="1" applyFont="1" applyFill="1" applyBorder="1" applyAlignment="1">
      <alignment vertical="center"/>
      <protection/>
    </xf>
    <xf numFmtId="3" fontId="27" fillId="36" borderId="107" xfId="58" applyNumberFormat="1" applyFont="1" applyFill="1" applyBorder="1" applyAlignment="1">
      <alignment vertical="center"/>
      <protection/>
    </xf>
    <xf numFmtId="3" fontId="27" fillId="36" borderId="108" xfId="58" applyNumberFormat="1" applyFont="1" applyFill="1" applyBorder="1" applyAlignment="1">
      <alignment vertical="center"/>
      <protection/>
    </xf>
    <xf numFmtId="9" fontId="27" fillId="36" borderId="109" xfId="58" applyNumberFormat="1" applyFont="1" applyFill="1" applyBorder="1" applyAlignment="1">
      <alignment vertical="center"/>
      <protection/>
    </xf>
    <xf numFmtId="0" fontId="27" fillId="36" borderId="110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55" xfId="58" applyNumberFormat="1" applyFont="1" applyFill="1" applyBorder="1" applyAlignment="1">
      <alignment horizontal="center" vertical="center" wrapText="1"/>
      <protection/>
    </xf>
    <xf numFmtId="49" fontId="12" fillId="35" borderId="56" xfId="58" applyNumberFormat="1" applyFont="1" applyFill="1" applyBorder="1" applyAlignment="1">
      <alignment horizontal="center" vertical="center" wrapText="1"/>
      <protection/>
    </xf>
    <xf numFmtId="49" fontId="12" fillId="35" borderId="57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8" borderId="78" xfId="58" applyNumberFormat="1" applyFont="1" applyFill="1" applyBorder="1" applyAlignment="1">
      <alignment horizontal="right"/>
      <protection/>
    </xf>
    <xf numFmtId="3" fontId="6" fillId="38" borderId="111" xfId="58" applyNumberFormat="1" applyFont="1" applyFill="1" applyBorder="1">
      <alignment/>
      <protection/>
    </xf>
    <xf numFmtId="3" fontId="6" fillId="38" borderId="112" xfId="58" applyNumberFormat="1" applyFont="1" applyFill="1" applyBorder="1">
      <alignment/>
      <protection/>
    </xf>
    <xf numFmtId="3" fontId="6" fillId="38" borderId="79" xfId="58" applyNumberFormat="1" applyFont="1" applyFill="1" applyBorder="1">
      <alignment/>
      <protection/>
    </xf>
    <xf numFmtId="3" fontId="6" fillId="38" borderId="80" xfId="58" applyNumberFormat="1" applyFont="1" applyFill="1" applyBorder="1">
      <alignment/>
      <protection/>
    </xf>
    <xf numFmtId="3" fontId="6" fillId="38" borderId="81" xfId="58" applyNumberFormat="1" applyFont="1" applyFill="1" applyBorder="1">
      <alignment/>
      <protection/>
    </xf>
    <xf numFmtId="10" fontId="6" fillId="38" borderId="82" xfId="58" applyNumberFormat="1" applyFont="1" applyFill="1" applyBorder="1">
      <alignment/>
      <protection/>
    </xf>
    <xf numFmtId="10" fontId="6" fillId="38" borderId="82" xfId="58" applyNumberFormat="1" applyFont="1" applyFill="1" applyBorder="1" applyAlignment="1">
      <alignment horizontal="right"/>
      <protection/>
    </xf>
    <xf numFmtId="0" fontId="6" fillId="38" borderId="83" xfId="58" applyFont="1" applyFill="1" applyBorder="1">
      <alignment/>
      <protection/>
    </xf>
    <xf numFmtId="3" fontId="3" fillId="0" borderId="113" xfId="58" applyNumberFormat="1" applyFont="1" applyFill="1" applyBorder="1">
      <alignment/>
      <protection/>
    </xf>
    <xf numFmtId="3" fontId="3" fillId="0" borderId="114" xfId="58" applyNumberFormat="1" applyFont="1" applyFill="1" applyBorder="1">
      <alignment/>
      <protection/>
    </xf>
    <xf numFmtId="10" fontId="6" fillId="0" borderId="88" xfId="58" applyNumberFormat="1" applyFont="1" applyFill="1" applyBorder="1" applyAlignment="1">
      <alignment horizontal="right"/>
      <protection/>
    </xf>
    <xf numFmtId="0" fontId="12" fillId="0" borderId="0" xfId="58" applyFont="1" applyFill="1">
      <alignment/>
      <protection/>
    </xf>
    <xf numFmtId="10" fontId="6" fillId="38" borderId="91" xfId="58" applyNumberFormat="1" applyFont="1" applyFill="1" applyBorder="1" applyAlignment="1">
      <alignment horizontal="right"/>
      <protection/>
    </xf>
    <xf numFmtId="3" fontId="6" fillId="38" borderId="115" xfId="58" applyNumberFormat="1" applyFont="1" applyFill="1" applyBorder="1">
      <alignment/>
      <protection/>
    </xf>
    <xf numFmtId="3" fontId="6" fillId="38" borderId="116" xfId="58" applyNumberFormat="1" applyFont="1" applyFill="1" applyBorder="1">
      <alignment/>
      <protection/>
    </xf>
    <xf numFmtId="3" fontId="6" fillId="38" borderId="92" xfId="58" applyNumberFormat="1" applyFont="1" applyFill="1" applyBorder="1">
      <alignment/>
      <protection/>
    </xf>
    <xf numFmtId="3" fontId="6" fillId="38" borderId="93" xfId="58" applyNumberFormat="1" applyFont="1" applyFill="1" applyBorder="1">
      <alignment/>
      <protection/>
    </xf>
    <xf numFmtId="3" fontId="6" fillId="38" borderId="94" xfId="58" applyNumberFormat="1" applyFont="1" applyFill="1" applyBorder="1">
      <alignment/>
      <protection/>
    </xf>
    <xf numFmtId="10" fontId="6" fillId="38" borderId="95" xfId="58" applyNumberFormat="1" applyFont="1" applyFill="1" applyBorder="1">
      <alignment/>
      <protection/>
    </xf>
    <xf numFmtId="10" fontId="6" fillId="38" borderId="95" xfId="58" applyNumberFormat="1" applyFont="1" applyFill="1" applyBorder="1" applyAlignment="1">
      <alignment horizontal="right"/>
      <protection/>
    </xf>
    <xf numFmtId="0" fontId="6" fillId="38" borderId="96" xfId="58" applyFont="1" applyFill="1" applyBorder="1">
      <alignment/>
      <protection/>
    </xf>
    <xf numFmtId="3" fontId="3" fillId="0" borderId="117" xfId="58" applyNumberFormat="1" applyFont="1" applyFill="1" applyBorder="1">
      <alignment/>
      <protection/>
    </xf>
    <xf numFmtId="3" fontId="3" fillId="0" borderId="63" xfId="58" applyNumberFormat="1" applyFont="1" applyFill="1" applyBorder="1">
      <alignment/>
      <protection/>
    </xf>
    <xf numFmtId="10" fontId="6" fillId="0" borderId="62" xfId="58" applyNumberFormat="1" applyFont="1" applyFill="1" applyBorder="1" applyAlignment="1">
      <alignment horizontal="right"/>
      <protection/>
    </xf>
    <xf numFmtId="3" fontId="3" fillId="0" borderId="118" xfId="58" applyNumberFormat="1" applyFont="1" applyFill="1" applyBorder="1">
      <alignment/>
      <protection/>
    </xf>
    <xf numFmtId="3" fontId="3" fillId="0" borderId="119" xfId="58" applyNumberFormat="1" applyFont="1" applyFill="1" applyBorder="1">
      <alignment/>
      <protection/>
    </xf>
    <xf numFmtId="3" fontId="3" fillId="0" borderId="120" xfId="58" applyNumberFormat="1" applyFont="1" applyFill="1" applyBorder="1">
      <alignment/>
      <protection/>
    </xf>
    <xf numFmtId="10" fontId="6" fillId="0" borderId="103" xfId="58" applyNumberFormat="1" applyFont="1" applyFill="1" applyBorder="1" applyAlignment="1">
      <alignment horizontal="right"/>
      <protection/>
    </xf>
    <xf numFmtId="10" fontId="28" fillId="8" borderId="105" xfId="58" applyNumberFormat="1" applyFont="1" applyFill="1" applyBorder="1" applyAlignment="1">
      <alignment horizontal="right" vertical="center"/>
      <protection/>
    </xf>
    <xf numFmtId="3" fontId="28" fillId="8" borderId="121" xfId="58" applyNumberFormat="1" applyFont="1" applyFill="1" applyBorder="1" applyAlignment="1">
      <alignment vertical="center"/>
      <protection/>
    </xf>
    <xf numFmtId="3" fontId="28" fillId="8" borderId="122" xfId="58" applyNumberFormat="1" applyFont="1" applyFill="1" applyBorder="1" applyAlignment="1">
      <alignment vertical="center"/>
      <protection/>
    </xf>
    <xf numFmtId="3" fontId="28" fillId="8" borderId="123" xfId="58" applyNumberFormat="1" applyFont="1" applyFill="1" applyBorder="1" applyAlignment="1">
      <alignment vertical="center"/>
      <protection/>
    </xf>
    <xf numFmtId="3" fontId="28" fillId="8" borderId="0" xfId="58" applyNumberFormat="1" applyFont="1" applyFill="1" applyBorder="1" applyAlignment="1">
      <alignment vertical="center"/>
      <protection/>
    </xf>
    <xf numFmtId="3" fontId="28" fillId="8" borderId="124" xfId="58" applyNumberFormat="1" applyFont="1" applyFill="1" applyBorder="1" applyAlignment="1">
      <alignment vertical="center"/>
      <protection/>
    </xf>
    <xf numFmtId="10" fontId="28" fillId="8" borderId="125" xfId="58" applyNumberFormat="1" applyFont="1" applyFill="1" applyBorder="1" applyAlignment="1">
      <alignment vertical="center"/>
      <protection/>
    </xf>
    <xf numFmtId="10" fontId="28" fillId="8" borderId="125" xfId="58" applyNumberFormat="1" applyFont="1" applyFill="1" applyBorder="1" applyAlignment="1">
      <alignment horizontal="right" vertical="center"/>
      <protection/>
    </xf>
    <xf numFmtId="0" fontId="28" fillId="8" borderId="126" xfId="58" applyNumberFormat="1" applyFont="1" applyFill="1" applyBorder="1" applyAlignment="1">
      <alignment vertical="center"/>
      <protection/>
    </xf>
    <xf numFmtId="0" fontId="28" fillId="37" borderId="126" xfId="58" applyNumberFormat="1" applyFont="1" applyFill="1" applyBorder="1" applyAlignment="1">
      <alignment vertical="center"/>
      <protection/>
    </xf>
    <xf numFmtId="3" fontId="12" fillId="38" borderId="116" xfId="58" applyNumberFormat="1" applyFont="1" applyFill="1" applyBorder="1" applyAlignment="1">
      <alignment vertical="center"/>
      <protection/>
    </xf>
    <xf numFmtId="10" fontId="12" fillId="38" borderId="59" xfId="58" applyNumberFormat="1" applyFont="1" applyFill="1" applyBorder="1" applyAlignment="1">
      <alignment horizontal="right" vertical="center"/>
      <protection/>
    </xf>
    <xf numFmtId="3" fontId="12" fillId="38" borderId="98" xfId="58" applyNumberFormat="1" applyFont="1" applyFill="1" applyBorder="1" applyAlignment="1">
      <alignment vertical="center"/>
      <protection/>
    </xf>
    <xf numFmtId="3" fontId="12" fillId="38" borderId="97" xfId="58" applyNumberFormat="1" applyFont="1" applyFill="1" applyBorder="1" applyAlignment="1">
      <alignment vertical="center"/>
      <protection/>
    </xf>
    <xf numFmtId="3" fontId="12" fillId="38" borderId="61" xfId="58" applyNumberFormat="1" applyFont="1" applyFill="1" applyBorder="1" applyAlignment="1">
      <alignment vertical="center"/>
      <protection/>
    </xf>
    <xf numFmtId="10" fontId="12" fillId="38" borderId="62" xfId="58" applyNumberFormat="1" applyFont="1" applyFill="1" applyBorder="1" applyAlignment="1">
      <alignment vertical="center"/>
      <protection/>
    </xf>
    <xf numFmtId="10" fontId="12" fillId="38" borderId="62" xfId="58" applyNumberFormat="1" applyFont="1" applyFill="1" applyBorder="1" applyAlignment="1">
      <alignment horizontal="right" vertical="center"/>
      <protection/>
    </xf>
    <xf numFmtId="0" fontId="12" fillId="38" borderId="64" xfId="58" applyFont="1" applyFill="1" applyBorder="1" applyAlignment="1">
      <alignment vertical="center"/>
      <protection/>
    </xf>
    <xf numFmtId="10" fontId="27" fillId="36" borderId="127" xfId="58" applyNumberFormat="1" applyFont="1" applyFill="1" applyBorder="1" applyAlignment="1">
      <alignment horizontal="right" vertical="center"/>
      <protection/>
    </xf>
    <xf numFmtId="3" fontId="27" fillId="36" borderId="49" xfId="58" applyNumberFormat="1" applyFont="1" applyFill="1" applyBorder="1" applyAlignment="1">
      <alignment vertical="center"/>
      <protection/>
    </xf>
    <xf numFmtId="3" fontId="27" fillId="36" borderId="48" xfId="58" applyNumberFormat="1" applyFont="1" applyFill="1" applyBorder="1" applyAlignment="1">
      <alignment vertical="center"/>
      <protection/>
    </xf>
    <xf numFmtId="3" fontId="27" fillId="36" borderId="53" xfId="58" applyNumberFormat="1" applyFont="1" applyFill="1" applyBorder="1" applyAlignment="1">
      <alignment vertical="center"/>
      <protection/>
    </xf>
    <xf numFmtId="181" fontId="27" fillId="36" borderId="128" xfId="58" applyNumberFormat="1" applyFont="1" applyFill="1" applyBorder="1" applyAlignment="1">
      <alignment vertical="center"/>
      <protection/>
    </xf>
    <xf numFmtId="0" fontId="27" fillId="36" borderId="54" xfId="58" applyNumberFormat="1" applyFont="1" applyFill="1" applyBorder="1" applyAlignment="1">
      <alignment vertical="center"/>
      <protection/>
    </xf>
    <xf numFmtId="10" fontId="28" fillId="36" borderId="105" xfId="58" applyNumberFormat="1" applyFont="1" applyFill="1" applyBorder="1" applyAlignment="1">
      <alignment horizontal="right" vertical="center"/>
      <protection/>
    </xf>
    <xf numFmtId="3" fontId="28" fillId="36" borderId="123" xfId="58" applyNumberFormat="1" applyFont="1" applyFill="1" applyBorder="1" applyAlignment="1">
      <alignment vertical="center"/>
      <protection/>
    </xf>
    <xf numFmtId="3" fontId="28" fillId="36" borderId="122" xfId="58" applyNumberFormat="1" applyFont="1" applyFill="1" applyBorder="1" applyAlignment="1">
      <alignment vertical="center"/>
      <protection/>
    </xf>
    <xf numFmtId="3" fontId="28" fillId="36" borderId="0" xfId="58" applyNumberFormat="1" applyFont="1" applyFill="1" applyBorder="1" applyAlignment="1">
      <alignment vertical="center"/>
      <protection/>
    </xf>
    <xf numFmtId="3" fontId="28" fillId="36" borderId="124" xfId="58" applyNumberFormat="1" applyFont="1" applyFill="1" applyBorder="1" applyAlignment="1">
      <alignment vertical="center"/>
      <protection/>
    </xf>
    <xf numFmtId="0" fontId="28" fillId="36" borderId="126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8" borderId="78" xfId="58" applyNumberFormat="1" applyFont="1" applyFill="1" applyBorder="1" applyAlignment="1">
      <alignment horizontal="right" vertical="center"/>
      <protection/>
    </xf>
    <xf numFmtId="3" fontId="12" fillId="38" borderId="79" xfId="58" applyNumberFormat="1" applyFont="1" applyFill="1" applyBorder="1" applyAlignment="1">
      <alignment vertical="center"/>
      <protection/>
    </xf>
    <xf numFmtId="3" fontId="12" fillId="38" borderId="80" xfId="58" applyNumberFormat="1" applyFont="1" applyFill="1" applyBorder="1" applyAlignment="1">
      <alignment vertical="center"/>
      <protection/>
    </xf>
    <xf numFmtId="3" fontId="12" fillId="38" borderId="81" xfId="58" applyNumberFormat="1" applyFont="1" applyFill="1" applyBorder="1" applyAlignment="1">
      <alignment vertical="center"/>
      <protection/>
    </xf>
    <xf numFmtId="10" fontId="12" fillId="38" borderId="82" xfId="58" applyNumberFormat="1" applyFont="1" applyFill="1" applyBorder="1" applyAlignment="1">
      <alignment vertical="center"/>
      <protection/>
    </xf>
    <xf numFmtId="0" fontId="12" fillId="38" borderId="83" xfId="58" applyFont="1" applyFill="1" applyBorder="1" applyAlignment="1">
      <alignment vertical="center"/>
      <protection/>
    </xf>
    <xf numFmtId="181" fontId="28" fillId="36" borderId="125" xfId="58" applyNumberFormat="1" applyFont="1" applyFill="1" applyBorder="1" applyAlignment="1">
      <alignment vertical="center"/>
      <protection/>
    </xf>
    <xf numFmtId="0" fontId="37" fillId="0" borderId="0" xfId="57" applyFont="1" applyFill="1">
      <alignment/>
      <protection/>
    </xf>
    <xf numFmtId="0" fontId="38" fillId="0" borderId="0" xfId="57" applyFont="1" applyFill="1">
      <alignment/>
      <protection/>
    </xf>
    <xf numFmtId="0" fontId="112" fillId="3" borderId="36" xfId="57" applyFont="1" applyFill="1" applyBorder="1">
      <alignment/>
      <protection/>
    </xf>
    <xf numFmtId="0" fontId="113" fillId="3" borderId="35" xfId="57" applyFont="1" applyFill="1" applyBorder="1">
      <alignment/>
      <protection/>
    </xf>
    <xf numFmtId="0" fontId="114" fillId="3" borderId="18" xfId="57" applyFont="1" applyFill="1" applyBorder="1">
      <alignment/>
      <protection/>
    </xf>
    <xf numFmtId="0" fontId="113" fillId="3" borderId="17" xfId="57" applyFont="1" applyFill="1" applyBorder="1">
      <alignment/>
      <protection/>
    </xf>
    <xf numFmtId="0" fontId="115" fillId="3" borderId="18" xfId="57" applyFont="1" applyFill="1" applyBorder="1">
      <alignment/>
      <protection/>
    </xf>
    <xf numFmtId="0" fontId="116" fillId="3" borderId="18" xfId="57" applyFont="1" applyFill="1" applyBorder="1">
      <alignment/>
      <protection/>
    </xf>
    <xf numFmtId="0" fontId="112" fillId="3" borderId="18" xfId="57" applyFont="1" applyFill="1" applyBorder="1">
      <alignment/>
      <protection/>
    </xf>
    <xf numFmtId="0" fontId="112" fillId="3" borderId="129" xfId="57" applyFont="1" applyFill="1" applyBorder="1">
      <alignment/>
      <protection/>
    </xf>
    <xf numFmtId="0" fontId="113" fillId="3" borderId="130" xfId="57" applyFont="1" applyFill="1" applyBorder="1">
      <alignment/>
      <protection/>
    </xf>
    <xf numFmtId="17" fontId="38" fillId="0" borderId="0" xfId="57" applyNumberFormat="1" applyFont="1" applyFill="1">
      <alignment/>
      <protection/>
    </xf>
    <xf numFmtId="0" fontId="38" fillId="39" borderId="14" xfId="57" applyFont="1" applyFill="1" applyBorder="1">
      <alignment/>
      <protection/>
    </xf>
    <xf numFmtId="0" fontId="38" fillId="39" borderId="13" xfId="57" applyFont="1" applyFill="1" applyBorder="1">
      <alignment/>
      <protection/>
    </xf>
    <xf numFmtId="0" fontId="43" fillId="36" borderId="131" xfId="57" applyFont="1" applyFill="1" applyBorder="1">
      <alignment/>
      <protection/>
    </xf>
    <xf numFmtId="0" fontId="44" fillId="36" borderId="132" xfId="46" applyFont="1" applyFill="1" applyBorder="1" applyAlignment="1" applyProtection="1">
      <alignment horizontal="left" indent="1"/>
      <protection/>
    </xf>
    <xf numFmtId="0" fontId="43" fillId="3" borderId="133" xfId="57" applyFont="1" applyFill="1" applyBorder="1">
      <alignment/>
      <protection/>
    </xf>
    <xf numFmtId="0" fontId="44" fillId="3" borderId="84" xfId="46" applyFont="1" applyFill="1" applyBorder="1" applyAlignment="1" applyProtection="1">
      <alignment horizontal="left" indent="1"/>
      <protection/>
    </xf>
    <xf numFmtId="0" fontId="43" fillId="36" borderId="133" xfId="57" applyFont="1" applyFill="1" applyBorder="1">
      <alignment/>
      <protection/>
    </xf>
    <xf numFmtId="0" fontId="44" fillId="36" borderId="84" xfId="46" applyFont="1" applyFill="1" applyBorder="1" applyAlignment="1" applyProtection="1">
      <alignment horizontal="left" indent="1"/>
      <protection/>
    </xf>
    <xf numFmtId="0" fontId="44" fillId="36" borderId="59" xfId="46" applyFont="1" applyFill="1" applyBorder="1" applyAlignment="1" applyProtection="1">
      <alignment horizontal="left" indent="1"/>
      <protection/>
    </xf>
    <xf numFmtId="0" fontId="117" fillId="7" borderId="134" xfId="60" applyFont="1" applyFill="1" applyBorder="1">
      <alignment/>
      <protection/>
    </xf>
    <xf numFmtId="0" fontId="117" fillId="7" borderId="0" xfId="60" applyFont="1" applyFill="1">
      <alignment/>
      <protection/>
    </xf>
    <xf numFmtId="0" fontId="118" fillId="7" borderId="135" xfId="60" applyFont="1" applyFill="1" applyBorder="1" applyAlignment="1">
      <alignment/>
      <protection/>
    </xf>
    <xf numFmtId="0" fontId="119" fillId="7" borderId="121" xfId="60" applyFont="1" applyFill="1" applyBorder="1" applyAlignment="1">
      <alignment/>
      <protection/>
    </xf>
    <xf numFmtId="0" fontId="120" fillId="7" borderId="135" xfId="60" applyFont="1" applyFill="1" applyBorder="1" applyAlignment="1">
      <alignment/>
      <protection/>
    </xf>
    <xf numFmtId="0" fontId="121" fillId="7" borderId="121" xfId="60" applyFont="1" applyFill="1" applyBorder="1" applyAlignment="1">
      <alignment/>
      <protection/>
    </xf>
    <xf numFmtId="37" fontId="122" fillId="7" borderId="0" xfId="62" applyFont="1" applyFill="1">
      <alignment/>
      <protection/>
    </xf>
    <xf numFmtId="37" fontId="123" fillId="7" borderId="0" xfId="62" applyFont="1" applyFill="1">
      <alignment/>
      <protection/>
    </xf>
    <xf numFmtId="37" fontId="124" fillId="7" borderId="0" xfId="62" applyFont="1" applyFill="1" applyAlignment="1">
      <alignment horizontal="left" indent="1"/>
      <protection/>
    </xf>
    <xf numFmtId="37" fontId="125" fillId="7" borderId="0" xfId="62" applyFont="1" applyFill="1">
      <alignment/>
      <protection/>
    </xf>
    <xf numFmtId="37" fontId="3" fillId="0" borderId="18" xfId="61" applyFont="1" applyFill="1" applyBorder="1" applyProtection="1">
      <alignment/>
      <protection/>
    </xf>
    <xf numFmtId="0" fontId="44" fillId="0" borderId="84" xfId="46" applyFont="1" applyFill="1" applyBorder="1" applyAlignment="1" applyProtection="1">
      <alignment horizontal="left" indent="1"/>
      <protection/>
    </xf>
    <xf numFmtId="0" fontId="44" fillId="0" borderId="136" xfId="46" applyFont="1" applyFill="1" applyBorder="1" applyAlignment="1" applyProtection="1">
      <alignment horizontal="left" indent="1"/>
      <protection/>
    </xf>
    <xf numFmtId="0" fontId="28" fillId="36" borderId="48" xfId="58" applyNumberFormat="1" applyFont="1" applyFill="1" applyBorder="1" applyAlignment="1">
      <alignment vertical="center"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137" xfId="58" applyNumberFormat="1" applyFont="1" applyFill="1" applyBorder="1" applyAlignment="1">
      <alignment horizontal="center" vertical="center" wrapText="1"/>
      <protection/>
    </xf>
    <xf numFmtId="37" fontId="126" fillId="7" borderId="0" xfId="62" applyFont="1" applyFill="1" applyAlignment="1">
      <alignment horizontal="left" indent="1"/>
      <protection/>
    </xf>
    <xf numFmtId="37" fontId="127" fillId="7" borderId="0" xfId="62" applyFont="1" applyFill="1">
      <alignment/>
      <protection/>
    </xf>
    <xf numFmtId="0" fontId="41" fillId="4" borderId="138" xfId="59" applyFont="1" applyFill="1" applyBorder="1">
      <alignment/>
      <protection/>
    </xf>
    <xf numFmtId="0" fontId="42" fillId="4" borderId="139" xfId="46" applyFont="1" applyFill="1" applyBorder="1" applyAlignment="1" applyProtection="1">
      <alignment horizontal="left" indent="1"/>
      <protection/>
    </xf>
    <xf numFmtId="0" fontId="44" fillId="3" borderId="140" xfId="46" applyFont="1" applyFill="1" applyBorder="1" applyAlignment="1" applyProtection="1">
      <alignment horizontal="left" indent="1"/>
      <protection/>
    </xf>
    <xf numFmtId="0" fontId="128" fillId="0" borderId="0" xfId="57" applyFont="1" applyFill="1">
      <alignment/>
      <protection/>
    </xf>
    <xf numFmtId="0" fontId="129" fillId="0" borderId="0" xfId="57" applyFont="1" applyFill="1">
      <alignment/>
      <protection/>
    </xf>
    <xf numFmtId="0" fontId="130" fillId="0" borderId="0" xfId="57" applyFont="1" applyFill="1">
      <alignment/>
      <protection/>
    </xf>
    <xf numFmtId="0" fontId="131" fillId="0" borderId="0" xfId="57" applyFont="1" applyFill="1">
      <alignment/>
      <protection/>
    </xf>
    <xf numFmtId="0" fontId="132" fillId="0" borderId="0" xfId="46" applyFont="1" applyFill="1" applyAlignment="1" applyProtection="1">
      <alignment/>
      <protection/>
    </xf>
    <xf numFmtId="37" fontId="47" fillId="0" borderId="0" xfId="61" applyFont="1">
      <alignment/>
      <protection/>
    </xf>
    <xf numFmtId="10" fontId="14" fillId="38" borderId="91" xfId="58" applyNumberFormat="1" applyFont="1" applyFill="1" applyBorder="1" applyAlignment="1">
      <alignment horizontal="right"/>
      <protection/>
    </xf>
    <xf numFmtId="0" fontId="133" fillId="33" borderId="0" xfId="0" applyFont="1" applyFill="1" applyAlignment="1">
      <alignment vertical="center"/>
    </xf>
    <xf numFmtId="3" fontId="6" fillId="36" borderId="141" xfId="61" applyNumberFormat="1" applyFont="1" applyFill="1" applyBorder="1">
      <alignment/>
      <protection/>
    </xf>
    <xf numFmtId="3" fontId="6" fillId="36" borderId="0" xfId="61" applyNumberFormat="1" applyFont="1" applyFill="1" applyBorder="1">
      <alignment/>
      <protection/>
    </xf>
    <xf numFmtId="3" fontId="6" fillId="36" borderId="25" xfId="61" applyNumberFormat="1" applyFont="1" applyFill="1" applyBorder="1">
      <alignment/>
      <protection/>
    </xf>
    <xf numFmtId="37" fontId="6" fillId="36" borderId="25" xfId="61" applyFont="1" applyFill="1" applyBorder="1" applyAlignment="1" applyProtection="1">
      <alignment horizontal="right"/>
      <protection/>
    </xf>
    <xf numFmtId="3" fontId="6" fillId="36" borderId="0" xfId="61" applyNumberFormat="1" applyFont="1" applyFill="1" applyBorder="1" applyAlignment="1">
      <alignment horizontal="right"/>
      <protection/>
    </xf>
    <xf numFmtId="3" fontId="6" fillId="36" borderId="20" xfId="61" applyNumberFormat="1" applyFont="1" applyFill="1" applyBorder="1" applyAlignment="1">
      <alignment horizontal="right"/>
      <protection/>
    </xf>
    <xf numFmtId="37" fontId="3" fillId="36" borderId="25" xfId="61" applyFont="1" applyFill="1" applyBorder="1" applyAlignment="1" applyProtection="1">
      <alignment horizontal="right"/>
      <protection/>
    </xf>
    <xf numFmtId="2" fontId="6" fillId="36" borderId="20" xfId="61" applyNumberFormat="1" applyFont="1" applyFill="1" applyBorder="1" applyProtection="1">
      <alignment/>
      <protection/>
    </xf>
    <xf numFmtId="2" fontId="6" fillId="36" borderId="0" xfId="61" applyNumberFormat="1" applyFont="1" applyFill="1" applyBorder="1" applyProtection="1">
      <alignment/>
      <protection/>
    </xf>
    <xf numFmtId="2" fontId="6" fillId="36" borderId="11" xfId="61" applyNumberFormat="1" applyFont="1" applyFill="1" applyBorder="1" applyAlignment="1" applyProtection="1">
      <alignment horizontal="center"/>
      <protection/>
    </xf>
    <xf numFmtId="37" fontId="134" fillId="0" borderId="0" xfId="61" applyFont="1">
      <alignment/>
      <protection/>
    </xf>
    <xf numFmtId="10" fontId="28" fillId="36" borderId="135" xfId="58" applyNumberFormat="1" applyFont="1" applyFill="1" applyBorder="1" applyAlignment="1">
      <alignment horizontal="right" vertical="center"/>
      <protection/>
    </xf>
    <xf numFmtId="10" fontId="12" fillId="38" borderId="93" xfId="58" applyNumberFormat="1" applyFont="1" applyFill="1" applyBorder="1" applyAlignment="1">
      <alignment horizontal="right" vertical="center"/>
      <protection/>
    </xf>
    <xf numFmtId="10" fontId="3" fillId="0" borderId="86" xfId="58" applyNumberFormat="1" applyFont="1" applyFill="1" applyBorder="1" applyAlignment="1">
      <alignment horizontal="right"/>
      <protection/>
    </xf>
    <xf numFmtId="10" fontId="3" fillId="0" borderId="97" xfId="58" applyNumberFormat="1" applyFont="1" applyFill="1" applyBorder="1" applyAlignment="1">
      <alignment horizontal="right"/>
      <protection/>
    </xf>
    <xf numFmtId="10" fontId="12" fillId="38" borderId="80" xfId="58" applyNumberFormat="1" applyFont="1" applyFill="1" applyBorder="1" applyAlignment="1">
      <alignment horizontal="right" vertical="center"/>
      <protection/>
    </xf>
    <xf numFmtId="3" fontId="28" fillId="36" borderId="142" xfId="58" applyNumberFormat="1" applyFont="1" applyFill="1" applyBorder="1" applyAlignment="1">
      <alignment vertical="center"/>
      <protection/>
    </xf>
    <xf numFmtId="3" fontId="12" fillId="38" borderId="143" xfId="58" applyNumberFormat="1" applyFont="1" applyFill="1" applyBorder="1" applyAlignment="1">
      <alignment vertical="center"/>
      <protection/>
    </xf>
    <xf numFmtId="3" fontId="3" fillId="0" borderId="133" xfId="58" applyNumberFormat="1" applyFont="1" applyFill="1" applyBorder="1">
      <alignment/>
      <protection/>
    </xf>
    <xf numFmtId="3" fontId="3" fillId="0" borderId="144" xfId="58" applyNumberFormat="1" applyFont="1" applyFill="1" applyBorder="1">
      <alignment/>
      <protection/>
    </xf>
    <xf numFmtId="3" fontId="12" fillId="38" borderId="33" xfId="58" applyNumberFormat="1" applyFont="1" applyFill="1" applyBorder="1" applyAlignment="1">
      <alignment vertical="center"/>
      <protection/>
    </xf>
    <xf numFmtId="37" fontId="135" fillId="0" borderId="0" xfId="61" applyFont="1">
      <alignment/>
      <protection/>
    </xf>
    <xf numFmtId="37" fontId="13" fillId="35" borderId="78" xfId="61" applyFont="1" applyFill="1" applyBorder="1" applyAlignment="1" applyProtection="1">
      <alignment horizontal="center"/>
      <protection/>
    </xf>
    <xf numFmtId="37" fontId="3" fillId="0" borderId="105" xfId="61" applyFont="1" applyFill="1" applyBorder="1" applyProtection="1">
      <alignment/>
      <protection/>
    </xf>
    <xf numFmtId="37" fontId="3" fillId="0" borderId="145" xfId="61" applyFont="1" applyFill="1" applyBorder="1" applyProtection="1">
      <alignment/>
      <protection/>
    </xf>
    <xf numFmtId="3" fontId="3" fillId="0" borderId="105" xfId="61" applyNumberFormat="1" applyFont="1" applyFill="1" applyBorder="1" applyAlignment="1">
      <alignment horizontal="right"/>
      <protection/>
    </xf>
    <xf numFmtId="3" fontId="3" fillId="0" borderId="146" xfId="61" applyNumberFormat="1" applyFont="1" applyFill="1" applyBorder="1" applyAlignment="1">
      <alignment horizontal="right"/>
      <protection/>
    </xf>
    <xf numFmtId="2" fontId="6" fillId="0" borderId="146" xfId="61" applyNumberFormat="1" applyFont="1" applyFill="1" applyBorder="1" applyAlignment="1" applyProtection="1">
      <alignment horizontal="right" indent="1"/>
      <protection/>
    </xf>
    <xf numFmtId="2" fontId="6" fillId="0" borderId="105" xfId="61" applyNumberFormat="1" applyFont="1" applyFill="1" applyBorder="1" applyAlignment="1" applyProtection="1">
      <alignment horizontal="right" indent="1"/>
      <protection/>
    </xf>
    <xf numFmtId="2" fontId="6" fillId="0" borderId="147" xfId="61" applyNumberFormat="1" applyFont="1" applyFill="1" applyBorder="1" applyAlignment="1" applyProtection="1">
      <alignment horizontal="center"/>
      <protection/>
    </xf>
    <xf numFmtId="37" fontId="136" fillId="0" borderId="0" xfId="61" applyFont="1">
      <alignment/>
      <protection/>
    </xf>
    <xf numFmtId="181" fontId="28" fillId="36" borderId="135" xfId="58" applyNumberFormat="1" applyFont="1" applyFill="1" applyBorder="1" applyAlignment="1">
      <alignment vertical="center"/>
      <protection/>
    </xf>
    <xf numFmtId="10" fontId="12" fillId="38" borderId="93" xfId="58" applyNumberFormat="1" applyFont="1" applyFill="1" applyBorder="1" applyAlignment="1">
      <alignment vertical="center"/>
      <protection/>
    </xf>
    <xf numFmtId="10" fontId="3" fillId="0" borderId="86" xfId="58" applyNumberFormat="1" applyFont="1" applyFill="1" applyBorder="1">
      <alignment/>
      <protection/>
    </xf>
    <xf numFmtId="10" fontId="3" fillId="0" borderId="97" xfId="58" applyNumberFormat="1" applyFont="1" applyFill="1" applyBorder="1">
      <alignment/>
      <protection/>
    </xf>
    <xf numFmtId="10" fontId="12" fillId="38" borderId="80" xfId="58" applyNumberFormat="1" applyFont="1" applyFill="1" applyBorder="1" applyAlignment="1">
      <alignment vertical="center"/>
      <protection/>
    </xf>
    <xf numFmtId="37" fontId="6" fillId="14" borderId="30" xfId="61" applyFont="1" applyFill="1" applyBorder="1" applyProtection="1">
      <alignment/>
      <protection/>
    </xf>
    <xf numFmtId="37" fontId="6" fillId="14" borderId="15" xfId="61" applyFont="1" applyFill="1" applyBorder="1" applyProtection="1">
      <alignment/>
      <protection/>
    </xf>
    <xf numFmtId="37" fontId="6" fillId="14" borderId="24" xfId="61" applyFont="1" applyFill="1" applyBorder="1" applyProtection="1">
      <alignment/>
      <protection/>
    </xf>
    <xf numFmtId="3" fontId="6" fillId="14" borderId="15" xfId="61" applyNumberFormat="1" applyFont="1" applyFill="1" applyBorder="1" applyAlignment="1">
      <alignment horizontal="right"/>
      <protection/>
    </xf>
    <xf numFmtId="3" fontId="6" fillId="14" borderId="19" xfId="61" applyNumberFormat="1" applyFont="1" applyFill="1" applyBorder="1" applyAlignment="1">
      <alignment horizontal="right"/>
      <protection/>
    </xf>
    <xf numFmtId="37" fontId="3" fillId="14" borderId="24" xfId="61" applyFont="1" applyFill="1" applyBorder="1" applyProtection="1">
      <alignment/>
      <protection/>
    </xf>
    <xf numFmtId="2" fontId="6" fillId="14" borderId="19" xfId="61" applyNumberFormat="1" applyFont="1" applyFill="1" applyBorder="1" applyAlignment="1" applyProtection="1">
      <alignment horizontal="right" indent="1"/>
      <protection/>
    </xf>
    <xf numFmtId="2" fontId="6" fillId="14" borderId="15" xfId="61" applyNumberFormat="1" applyFont="1" applyFill="1" applyBorder="1" applyAlignment="1" applyProtection="1">
      <alignment horizontal="right" indent="1"/>
      <protection/>
    </xf>
    <xf numFmtId="2" fontId="6" fillId="14" borderId="10" xfId="61" applyNumberFormat="1" applyFont="1" applyFill="1" applyBorder="1" applyAlignment="1" applyProtection="1">
      <alignment horizontal="center"/>
      <protection/>
    </xf>
    <xf numFmtId="3" fontId="28" fillId="37" borderId="124" xfId="58" applyNumberFormat="1" applyFont="1" applyFill="1" applyBorder="1" applyAlignment="1">
      <alignment vertical="center"/>
      <protection/>
    </xf>
    <xf numFmtId="3" fontId="28" fillId="37" borderId="0" xfId="58" applyNumberFormat="1" applyFont="1" applyFill="1" applyBorder="1" applyAlignment="1">
      <alignment vertical="center"/>
      <protection/>
    </xf>
    <xf numFmtId="3" fontId="28" fillId="37" borderId="123" xfId="58" applyNumberFormat="1" applyFont="1" applyFill="1" applyBorder="1" applyAlignment="1">
      <alignment vertical="center"/>
      <protection/>
    </xf>
    <xf numFmtId="181" fontId="28" fillId="37" borderId="125" xfId="58" applyNumberFormat="1" applyFont="1" applyFill="1" applyBorder="1" applyAlignment="1">
      <alignment vertical="center"/>
      <protection/>
    </xf>
    <xf numFmtId="10" fontId="28" fillId="37" borderId="105" xfId="58" applyNumberFormat="1" applyFont="1" applyFill="1" applyBorder="1" applyAlignment="1">
      <alignment horizontal="right" vertical="center"/>
      <protection/>
    </xf>
    <xf numFmtId="37" fontId="9" fillId="0" borderId="14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7" fillId="36" borderId="148" xfId="58" applyNumberFormat="1" applyFont="1" applyFill="1" applyBorder="1" applyAlignment="1">
      <alignment horizontal="right" vertical="center"/>
      <protection/>
    </xf>
    <xf numFmtId="3" fontId="3" fillId="0" borderId="36" xfId="61" applyNumberFormat="1" applyFont="1" applyFill="1" applyBorder="1" applyAlignment="1">
      <alignment horizontal="right"/>
      <protection/>
    </xf>
    <xf numFmtId="3" fontId="3" fillId="0" borderId="149" xfId="61" applyNumberFormat="1" applyFont="1" applyFill="1" applyBorder="1">
      <alignment/>
      <protection/>
    </xf>
    <xf numFmtId="3" fontId="3" fillId="0" borderId="149" xfId="61" applyNumberFormat="1" applyFont="1" applyFill="1" applyBorder="1" applyAlignment="1">
      <alignment horizontal="right"/>
      <protection/>
    </xf>
    <xf numFmtId="37" fontId="3" fillId="0" borderId="141" xfId="61" applyFont="1" applyFill="1" applyBorder="1" applyProtection="1">
      <alignment/>
      <protection/>
    </xf>
    <xf numFmtId="37" fontId="3" fillId="0" borderId="36" xfId="61" applyFont="1" applyFill="1" applyBorder="1" applyAlignment="1" applyProtection="1">
      <alignment horizontal="right"/>
      <protection/>
    </xf>
    <xf numFmtId="37" fontId="3" fillId="0" borderId="149" xfId="61" applyFont="1" applyFill="1" applyBorder="1" applyAlignment="1" applyProtection="1">
      <alignment horizontal="right"/>
      <protection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37" fontId="3" fillId="0" borderId="132" xfId="61" applyFont="1" applyFill="1" applyBorder="1" applyProtection="1">
      <alignment/>
      <protection/>
    </xf>
    <xf numFmtId="2" fontId="6" fillId="0" borderId="18" xfId="67" applyNumberFormat="1" applyFont="1" applyFill="1" applyBorder="1" applyAlignment="1" applyProtection="1">
      <alignment horizontal="right" indent="1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36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8" xfId="67" applyNumberFormat="1" applyFont="1" applyFill="1" applyBorder="1" applyAlignment="1" applyProtection="1">
      <alignment horizontal="center"/>
      <protection/>
    </xf>
    <xf numFmtId="2" fontId="6" fillId="0" borderId="17" xfId="67" applyNumberFormat="1" applyFont="1" applyFill="1" applyBorder="1" applyAlignment="1" applyProtection="1">
      <alignment horizontal="center"/>
      <protection/>
    </xf>
    <xf numFmtId="2" fontId="6" fillId="0" borderId="105" xfId="67" applyNumberFormat="1" applyFont="1" applyFill="1" applyBorder="1" applyAlignment="1" applyProtection="1">
      <alignment horizontal="center"/>
      <protection/>
    </xf>
    <xf numFmtId="2" fontId="6" fillId="14" borderId="15" xfId="67" applyNumberFormat="1" applyFont="1" applyFill="1" applyBorder="1" applyAlignment="1" applyProtection="1">
      <alignment horizontal="center"/>
      <protection/>
    </xf>
    <xf numFmtId="2" fontId="6" fillId="34" borderId="15" xfId="67" applyNumberFormat="1" applyFont="1" applyFill="1" applyBorder="1" applyAlignment="1" applyProtection="1">
      <alignment horizontal="right" indent="1"/>
      <protection/>
    </xf>
    <xf numFmtId="0" fontId="3" fillId="0" borderId="90" xfId="65" applyNumberFormat="1" applyFont="1" applyBorder="1">
      <alignment/>
      <protection/>
    </xf>
    <xf numFmtId="3" fontId="3" fillId="0" borderId="113" xfId="65" applyNumberFormat="1" applyFont="1" applyBorder="1">
      <alignment/>
      <protection/>
    </xf>
    <xf numFmtId="3" fontId="3" fillId="0" borderId="87" xfId="65" applyNumberFormat="1" applyFont="1" applyBorder="1">
      <alignment/>
      <protection/>
    </xf>
    <xf numFmtId="10" fontId="3" fillId="0" borderId="87" xfId="65" applyNumberFormat="1" applyFont="1" applyBorder="1">
      <alignment/>
      <protection/>
    </xf>
    <xf numFmtId="3" fontId="3" fillId="0" borderId="89" xfId="65" applyNumberFormat="1" applyFont="1" applyBorder="1">
      <alignment/>
      <protection/>
    </xf>
    <xf numFmtId="10" fontId="3" fillId="0" borderId="88" xfId="65" applyNumberFormat="1" applyFont="1" applyBorder="1">
      <alignment/>
      <protection/>
    </xf>
    <xf numFmtId="10" fontId="3" fillId="0" borderId="84" xfId="65" applyNumberFormat="1" applyFont="1" applyBorder="1">
      <alignment/>
      <protection/>
    </xf>
    <xf numFmtId="37" fontId="137" fillId="40" borderId="150" xfId="47" applyNumberFormat="1" applyFont="1" applyFill="1" applyBorder="1" applyAlignment="1">
      <alignment/>
    </xf>
    <xf numFmtId="0" fontId="43" fillId="0" borderId="133" xfId="57" applyFont="1" applyFill="1" applyBorder="1">
      <alignment/>
      <protection/>
    </xf>
    <xf numFmtId="0" fontId="43" fillId="0" borderId="151" xfId="57" applyFont="1" applyFill="1" applyBorder="1">
      <alignment/>
      <protection/>
    </xf>
    <xf numFmtId="37" fontId="46" fillId="40" borderId="152" xfId="47" applyNumberFormat="1" applyFont="1" applyFill="1" applyBorder="1" applyAlignment="1">
      <alignment/>
    </xf>
    <xf numFmtId="1" fontId="14" fillId="0" borderId="0" xfId="65" applyNumberFormat="1" applyFont="1" applyAlignment="1">
      <alignment horizontal="center" vertical="center" wrapText="1"/>
      <protection/>
    </xf>
    <xf numFmtId="37" fontId="13" fillId="35" borderId="153" xfId="61" applyFont="1" applyFill="1" applyBorder="1" applyAlignment="1" applyProtection="1">
      <alignment horizontal="center"/>
      <protection/>
    </xf>
    <xf numFmtId="10" fontId="27" fillId="36" borderId="154" xfId="58" applyNumberFormat="1" applyFont="1" applyFill="1" applyBorder="1" applyAlignment="1">
      <alignment horizontal="right" vertical="center"/>
      <protection/>
    </xf>
    <xf numFmtId="0" fontId="3" fillId="0" borderId="155" xfId="65" applyNumberFormat="1" applyFont="1" applyBorder="1">
      <alignment/>
      <protection/>
    </xf>
    <xf numFmtId="3" fontId="3" fillId="0" borderId="58" xfId="65" applyNumberFormat="1" applyFont="1" applyBorder="1">
      <alignment/>
      <protection/>
    </xf>
    <xf numFmtId="3" fontId="3" fillId="0" borderId="156" xfId="65" applyNumberFormat="1" applyFont="1" applyBorder="1">
      <alignment/>
      <protection/>
    </xf>
    <xf numFmtId="10" fontId="3" fillId="0" borderId="156" xfId="65" applyNumberFormat="1" applyFont="1" applyBorder="1">
      <alignment/>
      <protection/>
    </xf>
    <xf numFmtId="3" fontId="3" fillId="0" borderId="57" xfId="65" applyNumberFormat="1" applyFont="1" applyBorder="1">
      <alignment/>
      <protection/>
    </xf>
    <xf numFmtId="10" fontId="3" fillId="0" borderId="157" xfId="65" applyNumberFormat="1" applyFont="1" applyBorder="1">
      <alignment/>
      <protection/>
    </xf>
    <xf numFmtId="10" fontId="3" fillId="0" borderId="136" xfId="65" applyNumberFormat="1" applyFont="1" applyBorder="1">
      <alignment/>
      <protection/>
    </xf>
    <xf numFmtId="37" fontId="33" fillId="40" borderId="152" xfId="47" applyNumberFormat="1" applyFont="1" applyFill="1" applyBorder="1" applyAlignment="1">
      <alignment/>
    </xf>
    <xf numFmtId="37" fontId="33" fillId="40" borderId="150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3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0" fontId="6" fillId="0" borderId="158" xfId="58" applyFont="1" applyFill="1" applyBorder="1">
      <alignment/>
      <protection/>
    </xf>
    <xf numFmtId="3" fontId="6" fillId="0" borderId="159" xfId="58" applyNumberFormat="1" applyFont="1" applyFill="1" applyBorder="1">
      <alignment/>
      <protection/>
    </xf>
    <xf numFmtId="3" fontId="6" fillId="0" borderId="160" xfId="58" applyNumberFormat="1" applyFont="1" applyFill="1" applyBorder="1">
      <alignment/>
      <protection/>
    </xf>
    <xf numFmtId="3" fontId="6" fillId="0" borderId="161" xfId="58" applyNumberFormat="1" applyFont="1" applyFill="1" applyBorder="1">
      <alignment/>
      <protection/>
    </xf>
    <xf numFmtId="3" fontId="12" fillId="0" borderId="162" xfId="58" applyNumberFormat="1" applyFont="1" applyFill="1" applyBorder="1">
      <alignment/>
      <protection/>
    </xf>
    <xf numFmtId="10" fontId="6" fillId="0" borderId="163" xfId="58" applyNumberFormat="1" applyFont="1" applyFill="1" applyBorder="1">
      <alignment/>
      <protection/>
    </xf>
    <xf numFmtId="3" fontId="6" fillId="0" borderId="164" xfId="58" applyNumberFormat="1" applyFont="1" applyFill="1" applyBorder="1">
      <alignment/>
      <protection/>
    </xf>
    <xf numFmtId="10" fontId="6" fillId="0" borderId="163" xfId="58" applyNumberFormat="1" applyFont="1" applyFill="1" applyBorder="1" applyAlignment="1">
      <alignment horizontal="right"/>
      <protection/>
    </xf>
    <xf numFmtId="10" fontId="6" fillId="0" borderId="165" xfId="58" applyNumberFormat="1" applyFont="1" applyFill="1" applyBorder="1" applyAlignment="1">
      <alignment horizontal="right"/>
      <protection/>
    </xf>
    <xf numFmtId="0" fontId="6" fillId="0" borderId="166" xfId="58" applyFont="1" applyFill="1" applyBorder="1">
      <alignment/>
      <protection/>
    </xf>
    <xf numFmtId="3" fontId="6" fillId="0" borderId="167" xfId="58" applyNumberFormat="1" applyFont="1" applyFill="1" applyBorder="1">
      <alignment/>
      <protection/>
    </xf>
    <xf numFmtId="3" fontId="6" fillId="0" borderId="168" xfId="58" applyNumberFormat="1" applyFont="1" applyFill="1" applyBorder="1">
      <alignment/>
      <protection/>
    </xf>
    <xf numFmtId="3" fontId="6" fillId="0" borderId="169" xfId="58" applyNumberFormat="1" applyFont="1" applyFill="1" applyBorder="1">
      <alignment/>
      <protection/>
    </xf>
    <xf numFmtId="3" fontId="12" fillId="0" borderId="170" xfId="58" applyNumberFormat="1" applyFont="1" applyFill="1" applyBorder="1">
      <alignment/>
      <protection/>
    </xf>
    <xf numFmtId="10" fontId="6" fillId="0" borderId="171" xfId="58" applyNumberFormat="1" applyFont="1" applyFill="1" applyBorder="1">
      <alignment/>
      <protection/>
    </xf>
    <xf numFmtId="3" fontId="6" fillId="0" borderId="172" xfId="58" applyNumberFormat="1" applyFont="1" applyFill="1" applyBorder="1">
      <alignment/>
      <protection/>
    </xf>
    <xf numFmtId="10" fontId="6" fillId="0" borderId="171" xfId="58" applyNumberFormat="1" applyFont="1" applyFill="1" applyBorder="1" applyAlignment="1">
      <alignment horizontal="right"/>
      <protection/>
    </xf>
    <xf numFmtId="10" fontId="6" fillId="0" borderId="173" xfId="58" applyNumberFormat="1" applyFont="1" applyFill="1" applyBorder="1" applyAlignment="1">
      <alignment horizontal="right"/>
      <protection/>
    </xf>
    <xf numFmtId="0" fontId="6" fillId="0" borderId="174" xfId="58" applyFont="1" applyFill="1" applyBorder="1">
      <alignment/>
      <protection/>
    </xf>
    <xf numFmtId="3" fontId="6" fillId="0" borderId="175" xfId="58" applyNumberFormat="1" applyFont="1" applyFill="1" applyBorder="1">
      <alignment/>
      <protection/>
    </xf>
    <xf numFmtId="3" fontId="6" fillId="0" borderId="176" xfId="58" applyNumberFormat="1" applyFont="1" applyFill="1" applyBorder="1">
      <alignment/>
      <protection/>
    </xf>
    <xf numFmtId="3" fontId="6" fillId="0" borderId="177" xfId="58" applyNumberFormat="1" applyFont="1" applyFill="1" applyBorder="1">
      <alignment/>
      <protection/>
    </xf>
    <xf numFmtId="3" fontId="12" fillId="0" borderId="178" xfId="58" applyNumberFormat="1" applyFont="1" applyFill="1" applyBorder="1">
      <alignment/>
      <protection/>
    </xf>
    <xf numFmtId="10" fontId="6" fillId="0" borderId="179" xfId="58" applyNumberFormat="1" applyFont="1" applyFill="1" applyBorder="1">
      <alignment/>
      <protection/>
    </xf>
    <xf numFmtId="3" fontId="6" fillId="0" borderId="180" xfId="58" applyNumberFormat="1" applyFont="1" applyFill="1" applyBorder="1">
      <alignment/>
      <protection/>
    </xf>
    <xf numFmtId="10" fontId="6" fillId="0" borderId="179" xfId="58" applyNumberFormat="1" applyFont="1" applyFill="1" applyBorder="1" applyAlignment="1">
      <alignment horizontal="right"/>
      <protection/>
    </xf>
    <xf numFmtId="10" fontId="6" fillId="0" borderId="181" xfId="58" applyNumberFormat="1" applyFont="1" applyFill="1" applyBorder="1" applyAlignment="1">
      <alignment horizontal="right"/>
      <protection/>
    </xf>
    <xf numFmtId="0" fontId="3" fillId="0" borderId="182" xfId="64" applyNumberFormat="1" applyFont="1" applyBorder="1" quotePrefix="1">
      <alignment/>
      <protection/>
    </xf>
    <xf numFmtId="3" fontId="3" fillId="0" borderId="159" xfId="64" applyNumberFormat="1" applyFont="1" applyBorder="1">
      <alignment/>
      <protection/>
    </xf>
    <xf numFmtId="3" fontId="3" fillId="0" borderId="183" xfId="64" applyNumberFormat="1" applyFont="1" applyBorder="1">
      <alignment/>
      <protection/>
    </xf>
    <xf numFmtId="10" fontId="3" fillId="0" borderId="160" xfId="64" applyNumberFormat="1" applyFont="1" applyBorder="1">
      <alignment/>
      <protection/>
    </xf>
    <xf numFmtId="2" fontId="3" fillId="0" borderId="184" xfId="64" applyNumberFormat="1" applyFont="1" applyBorder="1" applyAlignment="1">
      <alignment horizontal="right"/>
      <protection/>
    </xf>
    <xf numFmtId="2" fontId="3" fillId="0" borderId="185" xfId="64" applyNumberFormat="1" applyFont="1" applyBorder="1">
      <alignment/>
      <protection/>
    </xf>
    <xf numFmtId="0" fontId="3" fillId="0" borderId="186" xfId="64" applyNumberFormat="1" applyFont="1" applyBorder="1" quotePrefix="1">
      <alignment/>
      <protection/>
    </xf>
    <xf numFmtId="3" fontId="3" fillId="0" borderId="167" xfId="64" applyNumberFormat="1" applyFont="1" applyBorder="1">
      <alignment/>
      <protection/>
    </xf>
    <xf numFmtId="3" fontId="3" fillId="0" borderId="187" xfId="64" applyNumberFormat="1" applyFont="1" applyBorder="1">
      <alignment/>
      <protection/>
    </xf>
    <xf numFmtId="10" fontId="3" fillId="0" borderId="168" xfId="64" applyNumberFormat="1" applyFont="1" applyBorder="1">
      <alignment/>
      <protection/>
    </xf>
    <xf numFmtId="2" fontId="3" fillId="0" borderId="188" xfId="64" applyNumberFormat="1" applyFont="1" applyBorder="1" applyAlignment="1">
      <alignment horizontal="right"/>
      <protection/>
    </xf>
    <xf numFmtId="2" fontId="3" fillId="0" borderId="189" xfId="64" applyNumberFormat="1" applyFont="1" applyBorder="1">
      <alignment/>
      <protection/>
    </xf>
    <xf numFmtId="0" fontId="3" fillId="0" borderId="190" xfId="64" applyNumberFormat="1" applyFont="1" applyBorder="1" quotePrefix="1">
      <alignment/>
      <protection/>
    </xf>
    <xf numFmtId="3" fontId="3" fillId="0" borderId="175" xfId="64" applyNumberFormat="1" applyFont="1" applyBorder="1">
      <alignment/>
      <protection/>
    </xf>
    <xf numFmtId="3" fontId="3" fillId="0" borderId="191" xfId="64" applyNumberFormat="1" applyFont="1" applyBorder="1">
      <alignment/>
      <protection/>
    </xf>
    <xf numFmtId="10" fontId="3" fillId="0" borderId="176" xfId="64" applyNumberFormat="1" applyFont="1" applyBorder="1">
      <alignment/>
      <protection/>
    </xf>
    <xf numFmtId="2" fontId="3" fillId="0" borderId="192" xfId="64" applyNumberFormat="1" applyFont="1" applyBorder="1" applyAlignment="1">
      <alignment horizontal="right"/>
      <protection/>
    </xf>
    <xf numFmtId="2" fontId="3" fillId="0" borderId="193" xfId="64" applyNumberFormat="1" applyFont="1" applyBorder="1">
      <alignment/>
      <protection/>
    </xf>
    <xf numFmtId="3" fontId="12" fillId="0" borderId="194" xfId="58" applyNumberFormat="1" applyFont="1" applyFill="1" applyBorder="1">
      <alignment/>
      <protection/>
    </xf>
    <xf numFmtId="3" fontId="12" fillId="0" borderId="195" xfId="58" applyNumberFormat="1" applyFont="1" applyFill="1" applyBorder="1">
      <alignment/>
      <protection/>
    </xf>
    <xf numFmtId="3" fontId="12" fillId="0" borderId="196" xfId="58" applyNumberFormat="1" applyFont="1" applyFill="1" applyBorder="1">
      <alignment/>
      <protection/>
    </xf>
    <xf numFmtId="10" fontId="28" fillId="37" borderId="135" xfId="58" applyNumberFormat="1" applyFont="1" applyFill="1" applyBorder="1" applyAlignment="1">
      <alignment horizontal="right" vertical="center"/>
      <protection/>
    </xf>
    <xf numFmtId="3" fontId="28" fillId="37" borderId="108" xfId="58" applyNumberFormat="1" applyFont="1" applyFill="1" applyBorder="1" applyAlignment="1">
      <alignment vertical="center"/>
      <protection/>
    </xf>
    <xf numFmtId="0" fontId="6" fillId="0" borderId="197" xfId="58" applyFont="1" applyFill="1" applyBorder="1">
      <alignment/>
      <protection/>
    </xf>
    <xf numFmtId="0" fontId="6" fillId="0" borderId="198" xfId="58" applyFont="1" applyFill="1" applyBorder="1">
      <alignment/>
      <protection/>
    </xf>
    <xf numFmtId="0" fontId="6" fillId="0" borderId="199" xfId="58" applyFont="1" applyFill="1" applyBorder="1">
      <alignment/>
      <protection/>
    </xf>
    <xf numFmtId="0" fontId="3" fillId="0" borderId="200" xfId="65" applyNumberFormat="1" applyFont="1" applyBorder="1">
      <alignment/>
      <protection/>
    </xf>
    <xf numFmtId="3" fontId="3" fillId="0" borderId="201" xfId="65" applyNumberFormat="1" applyFont="1" applyBorder="1">
      <alignment/>
      <protection/>
    </xf>
    <xf numFmtId="3" fontId="3" fillId="0" borderId="202" xfId="65" applyNumberFormat="1" applyFont="1" applyBorder="1">
      <alignment/>
      <protection/>
    </xf>
    <xf numFmtId="10" fontId="3" fillId="0" borderId="202" xfId="65" applyNumberFormat="1" applyFont="1" applyBorder="1">
      <alignment/>
      <protection/>
    </xf>
    <xf numFmtId="3" fontId="3" fillId="0" borderId="203" xfId="65" applyNumberFormat="1" applyFont="1" applyBorder="1">
      <alignment/>
      <protection/>
    </xf>
    <xf numFmtId="10" fontId="3" fillId="0" borderId="204" xfId="65" applyNumberFormat="1" applyFont="1" applyBorder="1">
      <alignment/>
      <protection/>
    </xf>
    <xf numFmtId="10" fontId="3" fillId="0" borderId="205" xfId="65" applyNumberFormat="1" applyFont="1" applyBorder="1">
      <alignment/>
      <protection/>
    </xf>
    <xf numFmtId="0" fontId="3" fillId="0" borderId="166" xfId="65" applyNumberFormat="1" applyFont="1" applyBorder="1">
      <alignment/>
      <protection/>
    </xf>
    <xf numFmtId="3" fontId="3" fillId="0" borderId="172" xfId="65" applyNumberFormat="1" applyFont="1" applyBorder="1">
      <alignment/>
      <protection/>
    </xf>
    <xf numFmtId="3" fontId="3" fillId="0" borderId="187" xfId="65" applyNumberFormat="1" applyFont="1" applyBorder="1">
      <alignment/>
      <protection/>
    </xf>
    <xf numFmtId="10" fontId="3" fillId="0" borderId="187" xfId="65" applyNumberFormat="1" applyFont="1" applyBorder="1">
      <alignment/>
      <protection/>
    </xf>
    <xf numFmtId="3" fontId="3" fillId="0" borderId="167" xfId="65" applyNumberFormat="1" applyFont="1" applyBorder="1">
      <alignment/>
      <protection/>
    </xf>
    <xf numFmtId="10" fontId="3" fillId="0" borderId="188" xfId="65" applyNumberFormat="1" applyFont="1" applyBorder="1">
      <alignment/>
      <protection/>
    </xf>
    <xf numFmtId="10" fontId="3" fillId="0" borderId="189" xfId="65" applyNumberFormat="1" applyFont="1" applyBorder="1">
      <alignment/>
      <protection/>
    </xf>
    <xf numFmtId="0" fontId="3" fillId="0" borderId="174" xfId="65" applyNumberFormat="1" applyFont="1" applyBorder="1">
      <alignment/>
      <protection/>
    </xf>
    <xf numFmtId="3" fontId="3" fillId="0" borderId="180" xfId="65" applyNumberFormat="1" applyFont="1" applyBorder="1">
      <alignment/>
      <protection/>
    </xf>
    <xf numFmtId="3" fontId="3" fillId="0" borderId="191" xfId="65" applyNumberFormat="1" applyFont="1" applyBorder="1">
      <alignment/>
      <protection/>
    </xf>
    <xf numFmtId="10" fontId="3" fillId="0" borderId="191" xfId="65" applyNumberFormat="1" applyFont="1" applyBorder="1">
      <alignment/>
      <protection/>
    </xf>
    <xf numFmtId="3" fontId="3" fillId="0" borderId="175" xfId="65" applyNumberFormat="1" applyFont="1" applyBorder="1">
      <alignment/>
      <protection/>
    </xf>
    <xf numFmtId="10" fontId="3" fillId="0" borderId="192" xfId="65" applyNumberFormat="1" applyFont="1" applyBorder="1">
      <alignment/>
      <protection/>
    </xf>
    <xf numFmtId="10" fontId="3" fillId="0" borderId="193" xfId="65" applyNumberFormat="1" applyFont="1" applyBorder="1">
      <alignment/>
      <protection/>
    </xf>
    <xf numFmtId="0" fontId="5" fillId="13" borderId="0" xfId="58" applyFont="1" applyFill="1">
      <alignment/>
      <protection/>
    </xf>
    <xf numFmtId="0" fontId="3" fillId="13" borderId="0" xfId="58" applyFont="1" applyFill="1">
      <alignment/>
      <protection/>
    </xf>
    <xf numFmtId="0" fontId="5" fillId="2" borderId="0" xfId="58" applyFont="1" applyFill="1">
      <alignment/>
      <protection/>
    </xf>
    <xf numFmtId="0" fontId="3" fillId="2" borderId="0" xfId="58" applyFont="1" applyFill="1">
      <alignment/>
      <protection/>
    </xf>
    <xf numFmtId="0" fontId="39" fillId="39" borderId="206" xfId="57" applyFont="1" applyFill="1" applyBorder="1" applyAlignment="1">
      <alignment horizontal="center"/>
      <protection/>
    </xf>
    <xf numFmtId="0" fontId="39" fillId="39" borderId="207" xfId="57" applyFont="1" applyFill="1" applyBorder="1" applyAlignment="1">
      <alignment horizontal="center"/>
      <protection/>
    </xf>
    <xf numFmtId="0" fontId="138" fillId="39" borderId="18" xfId="57" applyFont="1" applyFill="1" applyBorder="1" applyAlignment="1">
      <alignment horizontal="center"/>
      <protection/>
    </xf>
    <xf numFmtId="0" fontId="138" fillId="39" borderId="17" xfId="57" applyFont="1" applyFill="1" applyBorder="1" applyAlignment="1">
      <alignment horizontal="center"/>
      <protection/>
    </xf>
    <xf numFmtId="0" fontId="40" fillId="39" borderId="18" xfId="57" applyFont="1" applyFill="1" applyBorder="1" applyAlignment="1">
      <alignment horizontal="center"/>
      <protection/>
    </xf>
    <xf numFmtId="0" fontId="40" fillId="39" borderId="17" xfId="57" applyFont="1" applyFill="1" applyBorder="1" applyAlignment="1">
      <alignment horizontal="center"/>
      <protection/>
    </xf>
    <xf numFmtId="37" fontId="139" fillId="37" borderId="208" xfId="46" applyNumberFormat="1" applyFont="1" applyFill="1" applyBorder="1" applyAlignment="1" applyProtection="1">
      <alignment horizontal="center"/>
      <protection/>
    </xf>
    <xf numFmtId="37" fontId="139" fillId="37" borderId="209" xfId="46" applyNumberFormat="1" applyFont="1" applyFill="1" applyBorder="1" applyAlignment="1" applyProtection="1">
      <alignment horizontal="center"/>
      <protection/>
    </xf>
    <xf numFmtId="37" fontId="14" fillId="0" borderId="18" xfId="61" applyFont="1" applyFill="1" applyBorder="1" applyAlignment="1" applyProtection="1">
      <alignment horizontal="center" vertical="center"/>
      <protection/>
    </xf>
    <xf numFmtId="37" fontId="15" fillId="0" borderId="18" xfId="61" applyFont="1" applyBorder="1">
      <alignment/>
      <protection/>
    </xf>
    <xf numFmtId="37" fontId="16" fillId="0" borderId="18" xfId="61" applyFont="1" applyBorder="1">
      <alignment/>
      <protection/>
    </xf>
    <xf numFmtId="37" fontId="15" fillId="0" borderId="23" xfId="61" applyFont="1" applyBorder="1">
      <alignment/>
      <protection/>
    </xf>
    <xf numFmtId="37" fontId="13" fillId="35" borderId="18" xfId="61" applyFont="1" applyFill="1" applyBorder="1" applyAlignment="1">
      <alignment horizontal="center"/>
      <protection/>
    </xf>
    <xf numFmtId="37" fontId="13" fillId="35" borderId="17" xfId="61" applyFont="1" applyFill="1" applyBorder="1" applyAlignment="1">
      <alignment horizontal="center"/>
      <protection/>
    </xf>
    <xf numFmtId="37" fontId="18" fillId="35" borderId="36" xfId="61" applyFont="1" applyFill="1" applyBorder="1" applyAlignment="1" applyProtection="1">
      <alignment horizontal="center" vertical="center"/>
      <protection/>
    </xf>
    <xf numFmtId="37" fontId="18" fillId="35" borderId="141" xfId="61" applyFont="1" applyFill="1" applyBorder="1" applyAlignment="1" applyProtection="1">
      <alignment horizontal="center" vertical="center"/>
      <protection/>
    </xf>
    <xf numFmtId="37" fontId="13" fillId="35" borderId="36" xfId="61" applyFont="1" applyFill="1" applyBorder="1" applyAlignment="1">
      <alignment horizontal="center" vertical="center"/>
      <protection/>
    </xf>
    <xf numFmtId="37" fontId="14" fillId="35" borderId="14" xfId="61" applyFont="1" applyFill="1" applyBorder="1" applyAlignment="1">
      <alignment horizontal="center" vertical="center"/>
      <protection/>
    </xf>
    <xf numFmtId="37" fontId="13" fillId="35" borderId="149" xfId="61" applyFont="1" applyFill="1" applyBorder="1" applyAlignment="1">
      <alignment horizontal="center" vertical="center" wrapText="1"/>
      <protection/>
    </xf>
    <xf numFmtId="37" fontId="14" fillId="35" borderId="12" xfId="61" applyFont="1" applyFill="1" applyBorder="1" applyAlignment="1">
      <alignment horizontal="center" vertical="center" wrapText="1"/>
      <protection/>
    </xf>
    <xf numFmtId="37" fontId="18" fillId="35" borderId="36" xfId="61" applyFont="1" applyFill="1" applyBorder="1" applyAlignment="1">
      <alignment horizontal="center" vertical="center"/>
      <protection/>
    </xf>
    <xf numFmtId="37" fontId="18" fillId="35" borderId="141" xfId="61" applyFont="1" applyFill="1" applyBorder="1" applyAlignment="1">
      <alignment horizontal="center" vertical="center"/>
      <protection/>
    </xf>
    <xf numFmtId="37" fontId="18" fillId="35" borderId="18" xfId="61" applyFont="1" applyFill="1" applyBorder="1" applyAlignment="1">
      <alignment horizontal="center" vertical="center"/>
      <protection/>
    </xf>
    <xf numFmtId="37" fontId="18" fillId="35" borderId="0" xfId="61" applyFont="1" applyFill="1" applyBorder="1" applyAlignment="1">
      <alignment horizontal="center" vertical="center"/>
      <protection/>
    </xf>
    <xf numFmtId="37" fontId="18" fillId="35" borderId="35" xfId="61" applyFont="1" applyFill="1" applyBorder="1" applyAlignment="1" applyProtection="1">
      <alignment horizontal="center" vertical="center"/>
      <protection/>
    </xf>
    <xf numFmtId="37" fontId="48" fillId="40" borderId="0" xfId="46" applyNumberFormat="1" applyFont="1" applyFill="1" applyBorder="1" applyAlignment="1" applyProtection="1">
      <alignment horizontal="center"/>
      <protection/>
    </xf>
    <xf numFmtId="37" fontId="18" fillId="35" borderId="30" xfId="61" applyFont="1" applyFill="1" applyBorder="1" applyAlignment="1">
      <alignment horizontal="center" vertical="center"/>
      <protection/>
    </xf>
    <xf numFmtId="0" fontId="10" fillId="0" borderId="15" xfId="56" applyBorder="1" applyAlignment="1">
      <alignment horizontal="center" vertical="center"/>
      <protection/>
    </xf>
    <xf numFmtId="0" fontId="10" fillId="0" borderId="10" xfId="56" applyBorder="1" applyAlignment="1">
      <alignment horizontal="center" vertical="center"/>
      <protection/>
    </xf>
    <xf numFmtId="37" fontId="19" fillId="35" borderId="132" xfId="61" applyFont="1" applyFill="1" applyBorder="1" applyAlignment="1">
      <alignment horizontal="center" vertical="center"/>
      <protection/>
    </xf>
    <xf numFmtId="0" fontId="17" fillId="0" borderId="147" xfId="56" applyFont="1" applyBorder="1" applyAlignment="1">
      <alignment horizontal="center" vertical="center"/>
      <protection/>
    </xf>
    <xf numFmtId="37" fontId="21" fillId="35" borderId="36" xfId="61" applyFont="1" applyFill="1" applyBorder="1" applyAlignment="1">
      <alignment horizontal="center" vertical="center"/>
      <protection/>
    </xf>
    <xf numFmtId="37" fontId="21" fillId="35" borderId="141" xfId="61" applyFont="1" applyFill="1" applyBorder="1" applyAlignment="1">
      <alignment horizontal="center" vertical="center"/>
      <protection/>
    </xf>
    <xf numFmtId="37" fontId="21" fillId="35" borderId="35" xfId="61" applyFont="1" applyFill="1" applyBorder="1" applyAlignment="1">
      <alignment horizontal="center" vertical="center"/>
      <protection/>
    </xf>
    <xf numFmtId="37" fontId="21" fillId="35" borderId="18" xfId="61" applyFont="1" applyFill="1" applyBorder="1" applyAlignment="1">
      <alignment horizontal="center" vertical="center"/>
      <protection/>
    </xf>
    <xf numFmtId="37" fontId="21" fillId="35" borderId="0" xfId="61" applyFont="1" applyFill="1" applyBorder="1" applyAlignment="1">
      <alignment horizontal="center" vertical="center"/>
      <protection/>
    </xf>
    <xf numFmtId="37" fontId="21" fillId="35" borderId="17" xfId="61" applyFont="1" applyFill="1" applyBorder="1" applyAlignment="1">
      <alignment horizontal="center" vertical="center"/>
      <protection/>
    </xf>
    <xf numFmtId="37" fontId="18" fillId="35" borderId="35" xfId="61" applyFont="1" applyFill="1" applyBorder="1" applyAlignment="1">
      <alignment horizontal="center" vertical="center"/>
      <protection/>
    </xf>
    <xf numFmtId="37" fontId="18" fillId="35" borderId="17" xfId="61" applyFont="1" applyFill="1" applyBorder="1" applyAlignment="1">
      <alignment horizontal="center" vertical="center"/>
      <protection/>
    </xf>
    <xf numFmtId="49" fontId="12" fillId="35" borderId="152" xfId="64" applyNumberFormat="1" applyFont="1" applyFill="1" applyBorder="1" applyAlignment="1">
      <alignment horizontal="center" vertical="center" wrapText="1"/>
      <protection/>
    </xf>
    <xf numFmtId="49" fontId="12" fillId="35" borderId="210" xfId="64" applyNumberFormat="1" applyFont="1" applyFill="1" applyBorder="1" applyAlignment="1">
      <alignment horizontal="center" vertical="center" wrapText="1"/>
      <protection/>
    </xf>
    <xf numFmtId="49" fontId="12" fillId="35" borderId="211" xfId="64" applyNumberFormat="1" applyFont="1" applyFill="1" applyBorder="1" applyAlignment="1">
      <alignment horizontal="center" vertical="center" wrapText="1"/>
      <protection/>
    </xf>
    <xf numFmtId="1" fontId="5" fillId="35" borderId="212" xfId="64" applyNumberFormat="1" applyFont="1" applyFill="1" applyBorder="1" applyAlignment="1">
      <alignment horizontal="center" vertical="center" wrapText="1"/>
      <protection/>
    </xf>
    <xf numFmtId="1" fontId="5" fillId="35" borderId="213" xfId="64" applyNumberFormat="1" applyFont="1" applyFill="1" applyBorder="1" applyAlignment="1">
      <alignment horizontal="center" vertical="center" wrapText="1"/>
      <protection/>
    </xf>
    <xf numFmtId="1" fontId="5" fillId="35" borderId="214" xfId="64" applyNumberFormat="1" applyFont="1" applyFill="1" applyBorder="1" applyAlignment="1">
      <alignment horizontal="center" vertical="center" wrapText="1"/>
      <protection/>
    </xf>
    <xf numFmtId="49" fontId="5" fillId="35" borderId="215" xfId="64" applyNumberFormat="1" applyFont="1" applyFill="1" applyBorder="1" applyAlignment="1">
      <alignment horizontal="center" vertical="center" wrapText="1"/>
      <protection/>
    </xf>
    <xf numFmtId="49" fontId="5" fillId="35" borderId="216" xfId="64" applyNumberFormat="1" applyFont="1" applyFill="1" applyBorder="1" applyAlignment="1">
      <alignment horizontal="center" vertical="center" wrapText="1"/>
      <protection/>
    </xf>
    <xf numFmtId="49" fontId="5" fillId="35" borderId="217" xfId="64" applyNumberFormat="1" applyFont="1" applyFill="1" applyBorder="1" applyAlignment="1">
      <alignment horizontal="center" vertical="center" wrapText="1"/>
      <protection/>
    </xf>
    <xf numFmtId="49" fontId="5" fillId="35" borderId="218" xfId="64" applyNumberFormat="1" applyFont="1" applyFill="1" applyBorder="1" applyAlignment="1">
      <alignment horizontal="center" vertical="center" wrapText="1"/>
      <protection/>
    </xf>
    <xf numFmtId="37" fontId="49" fillId="40" borderId="152" xfId="46" applyNumberFormat="1" applyFont="1" applyFill="1" applyBorder="1" applyAlignment="1" applyProtection="1">
      <alignment horizontal="center"/>
      <protection/>
    </xf>
    <xf numFmtId="37" fontId="49" fillId="40" borderId="210" xfId="46" applyNumberFormat="1" applyFont="1" applyFill="1" applyBorder="1" applyAlignment="1" applyProtection="1">
      <alignment horizontal="center"/>
      <protection/>
    </xf>
    <xf numFmtId="37" fontId="49" fillId="40" borderId="150" xfId="46" applyNumberFormat="1" applyFont="1" applyFill="1" applyBorder="1" applyAlignment="1" applyProtection="1">
      <alignment horizontal="center"/>
      <protection/>
    </xf>
    <xf numFmtId="0" fontId="5" fillId="35" borderId="152" xfId="64" applyFont="1" applyFill="1" applyBorder="1" applyAlignment="1">
      <alignment horizontal="center"/>
      <protection/>
    </xf>
    <xf numFmtId="0" fontId="5" fillId="35" borderId="210" xfId="64" applyFont="1" applyFill="1" applyBorder="1" applyAlignment="1">
      <alignment horizontal="center"/>
      <protection/>
    </xf>
    <xf numFmtId="0" fontId="5" fillId="35" borderId="25" xfId="64" applyFont="1" applyFill="1" applyBorder="1" applyAlignment="1">
      <alignment horizontal="center"/>
      <protection/>
    </xf>
    <xf numFmtId="0" fontId="5" fillId="35" borderId="219" xfId="64" applyFont="1" applyFill="1" applyBorder="1" applyAlignment="1">
      <alignment horizontal="center"/>
      <protection/>
    </xf>
    <xf numFmtId="0" fontId="5" fillId="35" borderId="150" xfId="64" applyFont="1" applyFill="1" applyBorder="1" applyAlignment="1">
      <alignment horizontal="center"/>
      <protection/>
    </xf>
    <xf numFmtId="0" fontId="21" fillId="35" borderId="212" xfId="64" applyFont="1" applyFill="1" applyBorder="1" applyAlignment="1">
      <alignment horizontal="center" vertical="center"/>
      <protection/>
    </xf>
    <xf numFmtId="0" fontId="21" fillId="35" borderId="25" xfId="64" applyFont="1" applyFill="1" applyBorder="1" applyAlignment="1">
      <alignment horizontal="center" vertical="center"/>
      <protection/>
    </xf>
    <xf numFmtId="0" fontId="21" fillId="35" borderId="219" xfId="64" applyFont="1" applyFill="1" applyBorder="1" applyAlignment="1">
      <alignment horizontal="center" vertical="center"/>
      <protection/>
    </xf>
    <xf numFmtId="0" fontId="18" fillId="35" borderId="214" xfId="64" applyFont="1" applyFill="1" applyBorder="1" applyAlignment="1">
      <alignment horizontal="center" vertical="center"/>
      <protection/>
    </xf>
    <xf numFmtId="0" fontId="18" fillId="35" borderId="20" xfId="64" applyFont="1" applyFill="1" applyBorder="1" applyAlignment="1">
      <alignment horizontal="center" vertical="center"/>
      <protection/>
    </xf>
    <xf numFmtId="0" fontId="18" fillId="35" borderId="220" xfId="64" applyFont="1" applyFill="1" applyBorder="1" applyAlignment="1">
      <alignment horizontal="center" vertical="center"/>
      <protection/>
    </xf>
    <xf numFmtId="37" fontId="26" fillId="40" borderId="152" xfId="46" applyNumberFormat="1" applyFont="1" applyFill="1" applyBorder="1" applyAlignment="1" applyProtection="1">
      <alignment horizontal="center"/>
      <protection/>
    </xf>
    <xf numFmtId="37" fontId="26" fillId="40" borderId="210" xfId="46" applyNumberFormat="1" applyFont="1" applyFill="1" applyBorder="1" applyAlignment="1" applyProtection="1">
      <alignment horizontal="center"/>
      <protection/>
    </xf>
    <xf numFmtId="37" fontId="26" fillId="40" borderId="150" xfId="46" applyNumberFormat="1" applyFont="1" applyFill="1" applyBorder="1" applyAlignment="1" applyProtection="1">
      <alignment horizontal="center"/>
      <protection/>
    </xf>
    <xf numFmtId="49" fontId="13" fillId="35" borderId="221" xfId="58" applyNumberFormat="1" applyFont="1" applyFill="1" applyBorder="1" applyAlignment="1">
      <alignment horizontal="center" vertical="center" wrapText="1"/>
      <protection/>
    </xf>
    <xf numFmtId="49" fontId="13" fillId="35" borderId="222" xfId="58" applyNumberFormat="1" applyFont="1" applyFill="1" applyBorder="1" applyAlignment="1">
      <alignment horizontal="center" vertical="center" wrapText="1"/>
      <protection/>
    </xf>
    <xf numFmtId="49" fontId="13" fillId="35" borderId="223" xfId="58" applyNumberFormat="1" applyFont="1" applyFill="1" applyBorder="1" applyAlignment="1">
      <alignment horizontal="center" vertical="center" wrapText="1"/>
      <protection/>
    </xf>
    <xf numFmtId="49" fontId="13" fillId="35" borderId="224" xfId="58" applyNumberFormat="1" applyFont="1" applyFill="1" applyBorder="1" applyAlignment="1">
      <alignment horizontal="center" vertical="center" wrapText="1"/>
      <protection/>
    </xf>
    <xf numFmtId="49" fontId="18" fillId="35" borderId="225" xfId="58" applyNumberFormat="1" applyFont="1" applyFill="1" applyBorder="1" applyAlignment="1">
      <alignment horizontal="center" vertical="center" wrapText="1"/>
      <protection/>
    </xf>
    <xf numFmtId="0" fontId="30" fillId="0" borderId="226" xfId="58" applyFont="1" applyBorder="1" applyAlignment="1">
      <alignment horizontal="center" vertical="center" wrapText="1"/>
      <protection/>
    </xf>
    <xf numFmtId="49" fontId="13" fillId="35" borderId="227" xfId="58" applyNumberFormat="1" applyFont="1" applyFill="1" applyBorder="1" applyAlignment="1">
      <alignment horizontal="center" vertical="center" wrapText="1"/>
      <protection/>
    </xf>
    <xf numFmtId="49" fontId="13" fillId="35" borderId="228" xfId="58" applyNumberFormat="1" applyFont="1" applyFill="1" applyBorder="1" applyAlignment="1">
      <alignment horizontal="center" vertical="center" wrapText="1"/>
      <protection/>
    </xf>
    <xf numFmtId="37" fontId="33" fillId="40" borderId="152" xfId="47" applyNumberFormat="1" applyFont="1" applyFill="1" applyBorder="1" applyAlignment="1">
      <alignment horizontal="center"/>
    </xf>
    <xf numFmtId="37" fontId="33" fillId="40" borderId="150" xfId="47" applyNumberFormat="1" applyFont="1" applyFill="1" applyBorder="1" applyAlignment="1">
      <alignment horizontal="center"/>
    </xf>
    <xf numFmtId="0" fontId="21" fillId="35" borderId="36" xfId="58" applyFont="1" applyFill="1" applyBorder="1" applyAlignment="1">
      <alignment horizontal="center" vertical="center"/>
      <protection/>
    </xf>
    <xf numFmtId="0" fontId="21" fillId="35" borderId="141" xfId="58" applyFont="1" applyFill="1" applyBorder="1" applyAlignment="1">
      <alignment horizontal="center" vertical="center"/>
      <protection/>
    </xf>
    <xf numFmtId="0" fontId="21" fillId="35" borderId="35" xfId="58" applyFont="1" applyFill="1" applyBorder="1" applyAlignment="1">
      <alignment horizontal="center" vertical="center"/>
      <protection/>
    </xf>
    <xf numFmtId="1" fontId="13" fillId="35" borderId="229" xfId="58" applyNumberFormat="1" applyFont="1" applyFill="1" applyBorder="1" applyAlignment="1">
      <alignment horizontal="center" vertical="center" wrapText="1"/>
      <protection/>
    </xf>
    <xf numFmtId="0" fontId="14" fillId="35" borderId="90" xfId="58" applyFont="1" applyFill="1" applyBorder="1" applyAlignment="1">
      <alignment vertical="center"/>
      <protection/>
    </xf>
    <xf numFmtId="0" fontId="14" fillId="35" borderId="230" xfId="58" applyFont="1" applyFill="1" applyBorder="1" applyAlignment="1">
      <alignment vertical="center"/>
      <protection/>
    </xf>
    <xf numFmtId="0" fontId="14" fillId="35" borderId="155" xfId="58" applyFont="1" applyFill="1" applyBorder="1" applyAlignment="1">
      <alignment vertical="center"/>
      <protection/>
    </xf>
    <xf numFmtId="1" fontId="18" fillId="35" borderId="231" xfId="58" applyNumberFormat="1" applyFont="1" applyFill="1" applyBorder="1" applyAlignment="1">
      <alignment horizontal="center" vertical="center" wrapText="1"/>
      <protection/>
    </xf>
    <xf numFmtId="1" fontId="18" fillId="35" borderId="232" xfId="58" applyNumberFormat="1" applyFont="1" applyFill="1" applyBorder="1" applyAlignment="1">
      <alignment horizontal="center" vertical="center" wrapText="1"/>
      <protection/>
    </xf>
    <xf numFmtId="0" fontId="29" fillId="35" borderId="233" xfId="58" applyFont="1" applyFill="1" applyBorder="1" applyAlignment="1">
      <alignment horizontal="center" vertical="center" wrapText="1"/>
      <protection/>
    </xf>
    <xf numFmtId="49" fontId="18" fillId="35" borderId="45" xfId="58" applyNumberFormat="1" applyFont="1" applyFill="1" applyBorder="1" applyAlignment="1">
      <alignment horizontal="center" vertical="center" wrapText="1"/>
      <protection/>
    </xf>
    <xf numFmtId="49" fontId="18" fillId="35" borderId="43" xfId="58" applyNumberFormat="1" applyFont="1" applyFill="1" applyBorder="1" applyAlignment="1">
      <alignment horizontal="center" vertical="center" wrapText="1"/>
      <protection/>
    </xf>
    <xf numFmtId="49" fontId="18" fillId="35" borderId="234" xfId="58" applyNumberFormat="1" applyFont="1" applyFill="1" applyBorder="1" applyAlignment="1">
      <alignment horizontal="center" vertical="center" wrapText="1"/>
      <protection/>
    </xf>
    <xf numFmtId="49" fontId="13" fillId="35" borderId="235" xfId="58" applyNumberFormat="1" applyFont="1" applyFill="1" applyBorder="1" applyAlignment="1">
      <alignment horizontal="center" vertical="center" wrapText="1"/>
      <protection/>
    </xf>
    <xf numFmtId="0" fontId="18" fillId="35" borderId="14" xfId="58" applyFont="1" applyFill="1" applyBorder="1" applyAlignment="1">
      <alignment horizontal="center" vertical="center"/>
      <protection/>
    </xf>
    <xf numFmtId="0" fontId="18" fillId="35" borderId="11" xfId="58" applyFont="1" applyFill="1" applyBorder="1" applyAlignment="1">
      <alignment horizontal="center" vertical="center"/>
      <protection/>
    </xf>
    <xf numFmtId="0" fontId="18" fillId="35" borderId="13" xfId="58" applyFont="1" applyFill="1" applyBorder="1" applyAlignment="1">
      <alignment horizontal="center" vertical="center"/>
      <protection/>
    </xf>
    <xf numFmtId="49" fontId="18" fillId="35" borderId="211" xfId="58" applyNumberFormat="1" applyFont="1" applyFill="1" applyBorder="1" applyAlignment="1">
      <alignment horizontal="center" vertical="center" wrapText="1"/>
      <protection/>
    </xf>
    <xf numFmtId="0" fontId="19" fillId="35" borderId="108" xfId="58" applyFont="1" applyFill="1" applyBorder="1" applyAlignment="1">
      <alignment horizontal="center"/>
      <protection/>
    </xf>
    <xf numFmtId="0" fontId="19" fillId="35" borderId="236" xfId="58" applyFont="1" applyFill="1" applyBorder="1" applyAlignment="1">
      <alignment horizontal="center"/>
      <protection/>
    </xf>
    <xf numFmtId="0" fontId="19" fillId="35" borderId="154" xfId="58" applyFont="1" applyFill="1" applyBorder="1" applyAlignment="1">
      <alignment horizontal="center"/>
      <protection/>
    </xf>
    <xf numFmtId="0" fontId="19" fillId="35" borderId="237" xfId="58" applyFont="1" applyFill="1" applyBorder="1" applyAlignment="1">
      <alignment horizontal="center"/>
      <protection/>
    </xf>
    <xf numFmtId="0" fontId="19" fillId="35" borderId="238" xfId="58" applyFont="1" applyFill="1" applyBorder="1" applyAlignment="1">
      <alignment horizontal="center"/>
      <protection/>
    </xf>
    <xf numFmtId="0" fontId="35" fillId="35" borderId="18" xfId="58" applyFont="1" applyFill="1" applyBorder="1" applyAlignment="1">
      <alignment horizontal="center" vertical="center"/>
      <protection/>
    </xf>
    <xf numFmtId="0" fontId="35" fillId="35" borderId="0" xfId="58" applyFont="1" applyFill="1" applyBorder="1" applyAlignment="1">
      <alignment horizontal="center" vertical="center"/>
      <protection/>
    </xf>
    <xf numFmtId="0" fontId="35" fillId="35" borderId="17" xfId="58" applyFont="1" applyFill="1" applyBorder="1" applyAlignment="1">
      <alignment horizontal="center" vertical="center"/>
      <protection/>
    </xf>
    <xf numFmtId="0" fontId="12" fillId="35" borderId="152" xfId="64" applyFont="1" applyFill="1" applyBorder="1" applyAlignment="1">
      <alignment horizontal="center"/>
      <protection/>
    </xf>
    <xf numFmtId="0" fontId="12" fillId="35" borderId="210" xfId="64" applyFont="1" applyFill="1" applyBorder="1" applyAlignment="1">
      <alignment horizontal="center"/>
      <protection/>
    </xf>
    <xf numFmtId="0" fontId="12" fillId="35" borderId="25" xfId="64" applyFont="1" applyFill="1" applyBorder="1" applyAlignment="1">
      <alignment horizontal="center"/>
      <protection/>
    </xf>
    <xf numFmtId="0" fontId="12" fillId="35" borderId="219" xfId="64" applyFont="1" applyFill="1" applyBorder="1" applyAlignment="1">
      <alignment horizontal="center"/>
      <protection/>
    </xf>
    <xf numFmtId="0" fontId="12" fillId="35" borderId="150" xfId="64" applyFont="1" applyFill="1" applyBorder="1" applyAlignment="1">
      <alignment horizontal="center"/>
      <protection/>
    </xf>
    <xf numFmtId="0" fontId="35" fillId="35" borderId="36" xfId="65" applyFont="1" applyFill="1" applyBorder="1" applyAlignment="1">
      <alignment horizontal="center" vertical="center"/>
      <protection/>
    </xf>
    <xf numFmtId="0" fontId="35" fillId="35" borderId="141" xfId="65" applyFont="1" applyFill="1" applyBorder="1" applyAlignment="1">
      <alignment horizontal="center" vertical="center"/>
      <protection/>
    </xf>
    <xf numFmtId="0" fontId="35" fillId="35" borderId="35" xfId="65" applyFont="1" applyFill="1" applyBorder="1" applyAlignment="1">
      <alignment horizontal="center" vertical="center"/>
      <protection/>
    </xf>
    <xf numFmtId="49" fontId="13" fillId="35" borderId="152" xfId="64" applyNumberFormat="1" applyFont="1" applyFill="1" applyBorder="1" applyAlignment="1">
      <alignment horizontal="center" vertical="center" wrapText="1"/>
      <protection/>
    </xf>
    <xf numFmtId="49" fontId="13" fillId="35" borderId="210" xfId="64" applyNumberFormat="1" applyFont="1" applyFill="1" applyBorder="1" applyAlignment="1">
      <alignment horizontal="center" vertical="center" wrapText="1"/>
      <protection/>
    </xf>
    <xf numFmtId="49" fontId="13" fillId="35" borderId="211" xfId="64" applyNumberFormat="1" applyFont="1" applyFill="1" applyBorder="1" applyAlignment="1">
      <alignment horizontal="center" vertical="center" wrapText="1"/>
      <protection/>
    </xf>
    <xf numFmtId="1" fontId="13" fillId="35" borderId="212" xfId="64" applyNumberFormat="1" applyFont="1" applyFill="1" applyBorder="1" applyAlignment="1">
      <alignment horizontal="center" vertical="center" wrapText="1"/>
      <protection/>
    </xf>
    <xf numFmtId="1" fontId="13" fillId="35" borderId="213" xfId="64" applyNumberFormat="1" applyFont="1" applyFill="1" applyBorder="1" applyAlignment="1">
      <alignment horizontal="center" vertical="center" wrapText="1"/>
      <protection/>
    </xf>
    <xf numFmtId="1" fontId="13" fillId="35" borderId="214" xfId="64" applyNumberFormat="1" applyFont="1" applyFill="1" applyBorder="1" applyAlignment="1">
      <alignment horizontal="center" vertical="center" wrapText="1"/>
      <protection/>
    </xf>
    <xf numFmtId="0" fontId="35" fillId="35" borderId="23" xfId="65" applyFont="1" applyFill="1" applyBorder="1" applyAlignment="1">
      <alignment horizontal="center" vertical="center"/>
      <protection/>
    </xf>
    <xf numFmtId="0" fontId="35" fillId="35" borderId="20" xfId="65" applyFont="1" applyFill="1" applyBorder="1" applyAlignment="1">
      <alignment horizontal="center" vertical="center"/>
      <protection/>
    </xf>
    <xf numFmtId="0" fontId="35" fillId="35" borderId="22" xfId="65" applyFont="1" applyFill="1" applyBorder="1" applyAlignment="1">
      <alignment horizontal="center" vertical="center"/>
      <protection/>
    </xf>
    <xf numFmtId="37" fontId="36" fillId="40" borderId="152" xfId="46" applyNumberFormat="1" applyFont="1" applyFill="1" applyBorder="1" applyAlignment="1" applyProtection="1">
      <alignment horizontal="center"/>
      <protection/>
    </xf>
    <xf numFmtId="37" fontId="36" fillId="40" borderId="210" xfId="46" applyNumberFormat="1" applyFont="1" applyFill="1" applyBorder="1" applyAlignment="1" applyProtection="1">
      <alignment horizontal="center"/>
      <protection/>
    </xf>
    <xf numFmtId="37" fontId="36" fillId="40" borderId="150" xfId="46" applyNumberFormat="1" applyFont="1" applyFill="1" applyBorder="1" applyAlignment="1" applyProtection="1">
      <alignment horizontal="center"/>
      <protection/>
    </xf>
    <xf numFmtId="0" fontId="13" fillId="35" borderId="152" xfId="64" applyFont="1" applyFill="1" applyBorder="1" applyAlignment="1">
      <alignment horizontal="center" vertical="center"/>
      <protection/>
    </xf>
    <xf numFmtId="0" fontId="13" fillId="35" borderId="210" xfId="64" applyFont="1" applyFill="1" applyBorder="1" applyAlignment="1">
      <alignment horizontal="center" vertical="center"/>
      <protection/>
    </xf>
    <xf numFmtId="0" fontId="13" fillId="35" borderId="25" xfId="64" applyFont="1" applyFill="1" applyBorder="1" applyAlignment="1">
      <alignment horizontal="center" vertical="center"/>
      <protection/>
    </xf>
    <xf numFmtId="0" fontId="13" fillId="35" borderId="219" xfId="64" applyFont="1" applyFill="1" applyBorder="1" applyAlignment="1">
      <alignment horizontal="center" vertical="center"/>
      <protection/>
    </xf>
    <xf numFmtId="0" fontId="13" fillId="35" borderId="150" xfId="64" applyFont="1" applyFill="1" applyBorder="1" applyAlignment="1">
      <alignment horizontal="center" vertical="center"/>
      <protection/>
    </xf>
    <xf numFmtId="1" fontId="13" fillId="35" borderId="28" xfId="64" applyNumberFormat="1" applyFont="1" applyFill="1" applyBorder="1" applyAlignment="1">
      <alignment horizontal="center" vertical="center" wrapText="1"/>
      <protection/>
    </xf>
    <xf numFmtId="1" fontId="13" fillId="35" borderId="18" xfId="64" applyNumberFormat="1" applyFont="1" applyFill="1" applyBorder="1" applyAlignment="1">
      <alignment horizontal="center" vertical="center" wrapText="1"/>
      <protection/>
    </xf>
    <xf numFmtId="1" fontId="13" fillId="35" borderId="23" xfId="64" applyNumberFormat="1" applyFont="1" applyFill="1" applyBorder="1" applyAlignment="1">
      <alignment horizontal="center" vertical="center" wrapText="1"/>
      <protection/>
    </xf>
    <xf numFmtId="49" fontId="13" fillId="35" borderId="239" xfId="58" applyNumberFormat="1" applyFont="1" applyFill="1" applyBorder="1" applyAlignment="1">
      <alignment horizontal="center" vertical="center" wrapText="1"/>
      <protection/>
    </xf>
    <xf numFmtId="49" fontId="13" fillId="35" borderId="240" xfId="58" applyNumberFormat="1" applyFont="1" applyFill="1" applyBorder="1" applyAlignment="1">
      <alignment horizontal="center" vertical="center" wrapText="1"/>
      <protection/>
    </xf>
    <xf numFmtId="49" fontId="13" fillId="35" borderId="241" xfId="58" applyNumberFormat="1" applyFont="1" applyFill="1" applyBorder="1" applyAlignment="1">
      <alignment horizontal="center" vertical="center" wrapText="1"/>
      <protection/>
    </xf>
    <xf numFmtId="49" fontId="18" fillId="35" borderId="242" xfId="58" applyNumberFormat="1" applyFont="1" applyFill="1" applyBorder="1" applyAlignment="1">
      <alignment horizontal="center" vertical="center" wrapText="1"/>
      <protection/>
    </xf>
    <xf numFmtId="0" fontId="30" fillId="0" borderId="243" xfId="58" applyFont="1" applyBorder="1" applyAlignment="1">
      <alignment horizontal="center" vertical="center" wrapText="1"/>
      <protection/>
    </xf>
    <xf numFmtId="0" fontId="35" fillId="35" borderId="36" xfId="58" applyFont="1" applyFill="1" applyBorder="1" applyAlignment="1">
      <alignment horizontal="center" vertical="center"/>
      <protection/>
    </xf>
    <xf numFmtId="0" fontId="35" fillId="35" borderId="141" xfId="58" applyFont="1" applyFill="1" applyBorder="1" applyAlignment="1">
      <alignment horizontal="center" vertical="center"/>
      <protection/>
    </xf>
    <xf numFmtId="0" fontId="35" fillId="35" borderId="35" xfId="58" applyFont="1" applyFill="1" applyBorder="1" applyAlignment="1">
      <alignment horizontal="center" vertical="center"/>
      <protection/>
    </xf>
    <xf numFmtId="1" fontId="12" fillId="35" borderId="95" xfId="58" applyNumberFormat="1" applyFont="1" applyFill="1" applyBorder="1" applyAlignment="1">
      <alignment horizontal="center" vertical="center" wrapText="1"/>
      <protection/>
    </xf>
    <xf numFmtId="1" fontId="12" fillId="35" borderId="125" xfId="58" applyNumberFormat="1" applyFont="1" applyFill="1" applyBorder="1" applyAlignment="1">
      <alignment horizontal="center" vertical="center" wrapText="1"/>
      <protection/>
    </xf>
    <xf numFmtId="0" fontId="6" fillId="35" borderId="157" xfId="58" applyFont="1" applyFill="1" applyBorder="1" applyAlignment="1">
      <alignment horizontal="center" vertical="center" wrapText="1"/>
      <protection/>
    </xf>
    <xf numFmtId="49" fontId="13" fillId="35" borderId="94" xfId="58" applyNumberFormat="1" applyFont="1" applyFill="1" applyBorder="1" applyAlignment="1">
      <alignment horizontal="center" vertical="center" wrapText="1"/>
      <protection/>
    </xf>
    <xf numFmtId="49" fontId="13" fillId="35" borderId="244" xfId="58" applyNumberFormat="1" applyFont="1" applyFill="1" applyBorder="1" applyAlignment="1">
      <alignment horizontal="center" vertical="center" wrapText="1"/>
      <protection/>
    </xf>
    <xf numFmtId="1" fontId="13" fillId="35" borderId="91" xfId="58" applyNumberFormat="1" applyFont="1" applyFill="1" applyBorder="1" applyAlignment="1">
      <alignment horizontal="center" vertical="center" wrapText="1"/>
      <protection/>
    </xf>
    <xf numFmtId="1" fontId="13" fillId="35" borderId="105" xfId="58" applyNumberFormat="1" applyFont="1" applyFill="1" applyBorder="1" applyAlignment="1">
      <alignment horizontal="center" vertical="center" wrapText="1"/>
      <protection/>
    </xf>
    <xf numFmtId="0" fontId="14" fillId="35" borderId="136" xfId="58" applyFont="1" applyFill="1" applyBorder="1" applyAlignment="1">
      <alignment horizontal="center" vertical="center" wrapText="1"/>
      <protection/>
    </xf>
    <xf numFmtId="0" fontId="18" fillId="35" borderId="18" xfId="58" applyFont="1" applyFill="1" applyBorder="1" applyAlignment="1">
      <alignment horizontal="center" vertical="center"/>
      <protection/>
    </xf>
    <xf numFmtId="0" fontId="18" fillId="35" borderId="0" xfId="58" applyFont="1" applyFill="1" applyBorder="1" applyAlignment="1">
      <alignment horizontal="center" vertical="center"/>
      <protection/>
    </xf>
    <xf numFmtId="0" fontId="18" fillId="35" borderId="17" xfId="58" applyFont="1" applyFill="1" applyBorder="1" applyAlignment="1">
      <alignment horizontal="center" vertical="center"/>
      <protection/>
    </xf>
    <xf numFmtId="1" fontId="12" fillId="35" borderId="97" xfId="58" applyNumberFormat="1" applyFont="1" applyFill="1" applyBorder="1" applyAlignment="1">
      <alignment horizontal="center" vertical="center" wrapText="1"/>
      <protection/>
    </xf>
    <xf numFmtId="1" fontId="12" fillId="35" borderId="135" xfId="58" applyNumberFormat="1" applyFont="1" applyFill="1" applyBorder="1" applyAlignment="1">
      <alignment horizontal="center" vertical="center" wrapText="1"/>
      <protection/>
    </xf>
    <xf numFmtId="0" fontId="6" fillId="35" borderId="55" xfId="58" applyFont="1" applyFill="1" applyBorder="1" applyAlignment="1">
      <alignment horizontal="center" vertical="center" wrapText="1"/>
      <protection/>
    </xf>
    <xf numFmtId="0" fontId="13" fillId="35" borderId="108" xfId="58" applyFont="1" applyFill="1" applyBorder="1" applyAlignment="1">
      <alignment horizontal="center"/>
      <protection/>
    </xf>
    <xf numFmtId="0" fontId="13" fillId="35" borderId="236" xfId="58" applyFont="1" applyFill="1" applyBorder="1" applyAlignment="1">
      <alignment horizontal="center"/>
      <protection/>
    </xf>
    <xf numFmtId="0" fontId="13" fillId="35" borderId="154" xfId="58" applyFont="1" applyFill="1" applyBorder="1" applyAlignment="1">
      <alignment horizontal="center"/>
      <protection/>
    </xf>
    <xf numFmtId="0" fontId="13" fillId="35" borderId="109" xfId="58" applyFont="1" applyFill="1" applyBorder="1" applyAlignment="1">
      <alignment horizontal="center"/>
      <protection/>
    </xf>
    <xf numFmtId="0" fontId="13" fillId="35" borderId="237" xfId="58" applyFont="1" applyFill="1" applyBorder="1" applyAlignment="1">
      <alignment horizontal="center"/>
      <protection/>
    </xf>
    <xf numFmtId="1" fontId="19" fillId="35" borderId="229" xfId="58" applyNumberFormat="1" applyFont="1" applyFill="1" applyBorder="1" applyAlignment="1">
      <alignment horizontal="center" vertical="center" wrapText="1"/>
      <protection/>
    </xf>
    <xf numFmtId="0" fontId="31" fillId="35" borderId="90" xfId="58" applyFont="1" applyFill="1" applyBorder="1" applyAlignment="1">
      <alignment vertical="center"/>
      <protection/>
    </xf>
    <xf numFmtId="0" fontId="31" fillId="35" borderId="230" xfId="58" applyFont="1" applyFill="1" applyBorder="1" applyAlignment="1">
      <alignment vertical="center"/>
      <protection/>
    </xf>
    <xf numFmtId="0" fontId="31" fillId="35" borderId="155" xfId="58" applyFont="1" applyFill="1" applyBorder="1" applyAlignment="1">
      <alignment vertical="center"/>
      <protection/>
    </xf>
    <xf numFmtId="49" fontId="18" fillId="35" borderId="245" xfId="58" applyNumberFormat="1" applyFont="1" applyFill="1" applyBorder="1" applyAlignment="1">
      <alignment horizontal="center" vertical="center" wrapText="1"/>
      <protection/>
    </xf>
    <xf numFmtId="1" fontId="18" fillId="35" borderId="229" xfId="58" applyNumberFormat="1" applyFont="1" applyFill="1" applyBorder="1" applyAlignment="1">
      <alignment horizontal="center" vertical="center" wrapText="1"/>
      <protection/>
    </xf>
    <xf numFmtId="0" fontId="29" fillId="35" borderId="90" xfId="58" applyFont="1" applyFill="1" applyBorder="1" applyAlignment="1">
      <alignment vertical="center"/>
      <protection/>
    </xf>
    <xf numFmtId="0" fontId="29" fillId="35" borderId="230" xfId="58" applyFont="1" applyFill="1" applyBorder="1" applyAlignment="1">
      <alignment vertical="center"/>
      <protection/>
    </xf>
    <xf numFmtId="0" fontId="29" fillId="35" borderId="155" xfId="58" applyFont="1" applyFill="1" applyBorder="1" applyAlignment="1">
      <alignment vertical="center"/>
      <protection/>
    </xf>
    <xf numFmtId="49" fontId="18" fillId="35" borderId="152" xfId="58" applyNumberFormat="1" applyFont="1" applyFill="1" applyBorder="1" applyAlignment="1">
      <alignment horizontal="center" vertical="center" wrapText="1"/>
      <protection/>
    </xf>
    <xf numFmtId="49" fontId="18" fillId="35" borderId="210" xfId="58" applyNumberFormat="1" applyFont="1" applyFill="1" applyBorder="1" applyAlignment="1">
      <alignment horizontal="center" vertical="center" wrapText="1"/>
      <protection/>
    </xf>
    <xf numFmtId="49" fontId="18" fillId="35" borderId="150" xfId="58" applyNumberFormat="1" applyFont="1" applyFill="1" applyBorder="1" applyAlignment="1">
      <alignment horizontal="center" vertical="center" wrapText="1"/>
      <protection/>
    </xf>
    <xf numFmtId="49" fontId="18" fillId="35" borderId="246" xfId="58" applyNumberFormat="1" applyFont="1" applyFill="1" applyBorder="1" applyAlignment="1">
      <alignment horizontal="center" vertical="center" wrapText="1"/>
      <protection/>
    </xf>
    <xf numFmtId="1" fontId="18" fillId="35" borderId="247" xfId="58" applyNumberFormat="1" applyFont="1" applyFill="1" applyBorder="1" applyAlignment="1">
      <alignment horizontal="center" vertical="center" wrapText="1"/>
      <protection/>
    </xf>
    <xf numFmtId="1" fontId="18" fillId="35" borderId="126" xfId="58" applyNumberFormat="1" applyFont="1" applyFill="1" applyBorder="1" applyAlignment="1">
      <alignment horizontal="center" vertical="center" wrapText="1"/>
      <protection/>
    </xf>
    <xf numFmtId="1" fontId="18" fillId="35" borderId="248" xfId="58" applyNumberFormat="1" applyFont="1" applyFill="1" applyBorder="1" applyAlignment="1">
      <alignment horizontal="center" vertical="center" wrapText="1"/>
      <protection/>
    </xf>
    <xf numFmtId="0" fontId="19" fillId="35" borderId="249" xfId="58" applyFont="1" applyFill="1" applyBorder="1" applyAlignment="1">
      <alignment horizontal="center"/>
      <protection/>
    </xf>
    <xf numFmtId="0" fontId="19" fillId="35" borderId="107" xfId="58" applyFont="1" applyFill="1" applyBorder="1" applyAlignment="1">
      <alignment horizontal="center"/>
      <protection/>
    </xf>
    <xf numFmtId="0" fontId="19" fillId="35" borderId="250" xfId="58" applyFont="1" applyFill="1" applyBorder="1" applyAlignment="1">
      <alignment horizontal="center"/>
      <protection/>
    </xf>
    <xf numFmtId="0" fontId="19" fillId="35" borderId="251" xfId="58" applyFont="1" applyFill="1" applyBorder="1" applyAlignment="1">
      <alignment horizontal="center"/>
      <protection/>
    </xf>
    <xf numFmtId="1" fontId="18" fillId="35" borderId="252" xfId="58" applyNumberFormat="1" applyFont="1" applyFill="1" applyBorder="1" applyAlignment="1">
      <alignment horizontal="center" vertical="center" wrapText="1"/>
      <protection/>
    </xf>
    <xf numFmtId="1" fontId="18" fillId="35" borderId="253" xfId="58" applyNumberFormat="1" applyFont="1" applyFill="1" applyBorder="1" applyAlignment="1">
      <alignment horizontal="center" vertical="center" wrapText="1"/>
      <protection/>
    </xf>
    <xf numFmtId="49" fontId="18" fillId="35" borderId="226" xfId="58" applyNumberFormat="1" applyFont="1" applyFill="1" applyBorder="1" applyAlignment="1">
      <alignment horizontal="center" vertical="center" wrapText="1"/>
      <protection/>
    </xf>
    <xf numFmtId="49" fontId="13" fillId="35" borderId="254" xfId="58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94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3429000</xdr:colOff>
      <xdr:row>1</xdr:row>
      <xdr:rowOff>85725</xdr:rowOff>
    </xdr:from>
    <xdr:to>
      <xdr:col>2</xdr:col>
      <xdr:colOff>4238625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14300"/>
          <a:ext cx="809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495300</xdr:colOff>
      <xdr:row>1</xdr:row>
      <xdr:rowOff>114300</xdr:rowOff>
    </xdr:from>
    <xdr:to>
      <xdr:col>17</xdr:col>
      <xdr:colOff>428625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285750"/>
          <a:ext cx="14382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28125" defaultRowHeight="15"/>
  <cols>
    <col min="1" max="1" width="1.8515625" style="294" customWidth="1"/>
    <col min="2" max="2" width="14.28125" style="294" customWidth="1"/>
    <col min="3" max="3" width="67.28125" style="294" customWidth="1"/>
    <col min="4" max="4" width="2.140625" style="294" customWidth="1"/>
    <col min="5" max="16384" width="11.28125" style="294" customWidth="1"/>
  </cols>
  <sheetData>
    <row r="1" ht="2.25" customHeight="1" thickBot="1">
      <c r="B1" s="293"/>
    </row>
    <row r="2" spans="2:3" ht="11.25" customHeight="1" thickTop="1">
      <c r="B2" s="295"/>
      <c r="C2" s="296"/>
    </row>
    <row r="3" spans="2:3" ht="21.75" customHeight="1">
      <c r="B3" s="297" t="s">
        <v>70</v>
      </c>
      <c r="C3" s="298"/>
    </row>
    <row r="4" spans="2:3" ht="18" customHeight="1">
      <c r="B4" s="299" t="s">
        <v>71</v>
      </c>
      <c r="C4" s="298"/>
    </row>
    <row r="5" spans="2:3" ht="18" customHeight="1">
      <c r="B5" s="300" t="s">
        <v>72</v>
      </c>
      <c r="C5" s="298"/>
    </row>
    <row r="6" spans="2:3" ht="9" customHeight="1">
      <c r="B6" s="301"/>
      <c r="C6" s="298"/>
    </row>
    <row r="7" spans="2:3" ht="3" customHeight="1">
      <c r="B7" s="302"/>
      <c r="C7" s="303"/>
    </row>
    <row r="8" spans="2:5" ht="24">
      <c r="B8" s="521" t="s">
        <v>415</v>
      </c>
      <c r="C8" s="522"/>
      <c r="E8" s="304"/>
    </row>
    <row r="9" spans="2:5" ht="23.25">
      <c r="B9" s="523" t="s">
        <v>37</v>
      </c>
      <c r="C9" s="524"/>
      <c r="E9" s="304"/>
    </row>
    <row r="10" spans="2:3" ht="15.75" customHeight="1">
      <c r="B10" s="525" t="s">
        <v>73</v>
      </c>
      <c r="C10" s="526"/>
    </row>
    <row r="11" spans="2:3" ht="4.5" customHeight="1" thickBot="1">
      <c r="B11" s="305"/>
      <c r="C11" s="306"/>
    </row>
    <row r="12" spans="2:3" ht="19.5" customHeight="1" thickBot="1" thickTop="1">
      <c r="B12" s="333" t="s">
        <v>74</v>
      </c>
      <c r="C12" s="334" t="s">
        <v>132</v>
      </c>
    </row>
    <row r="13" spans="2:3" ht="19.5" customHeight="1" thickTop="1">
      <c r="B13" s="307" t="s">
        <v>75</v>
      </c>
      <c r="C13" s="308" t="s">
        <v>76</v>
      </c>
    </row>
    <row r="14" spans="2:3" ht="19.5" customHeight="1">
      <c r="B14" s="309" t="s">
        <v>77</v>
      </c>
      <c r="C14" s="310" t="s">
        <v>78</v>
      </c>
    </row>
    <row r="15" spans="2:3" ht="19.5" customHeight="1">
      <c r="B15" s="311" t="s">
        <v>79</v>
      </c>
      <c r="C15" s="312" t="s">
        <v>80</v>
      </c>
    </row>
    <row r="16" spans="2:3" ht="19.5" customHeight="1">
      <c r="B16" s="309" t="s">
        <v>81</v>
      </c>
      <c r="C16" s="310" t="s">
        <v>82</v>
      </c>
    </row>
    <row r="17" spans="2:3" ht="19.5" customHeight="1">
      <c r="B17" s="311" t="s">
        <v>83</v>
      </c>
      <c r="C17" s="312" t="s">
        <v>84</v>
      </c>
    </row>
    <row r="18" spans="2:3" ht="19.5" customHeight="1">
      <c r="B18" s="309" t="s">
        <v>85</v>
      </c>
      <c r="C18" s="310" t="s">
        <v>86</v>
      </c>
    </row>
    <row r="19" spans="2:3" ht="19.5" customHeight="1">
      <c r="B19" s="311" t="s">
        <v>87</v>
      </c>
      <c r="C19" s="312" t="s">
        <v>88</v>
      </c>
    </row>
    <row r="20" spans="2:3" ht="19.5" customHeight="1">
      <c r="B20" s="309" t="s">
        <v>89</v>
      </c>
      <c r="C20" s="310" t="s">
        <v>90</v>
      </c>
    </row>
    <row r="21" spans="2:3" ht="19.5" customHeight="1">
      <c r="B21" s="311" t="s">
        <v>91</v>
      </c>
      <c r="C21" s="312" t="s">
        <v>92</v>
      </c>
    </row>
    <row r="22" spans="2:3" ht="19.5" customHeight="1">
      <c r="B22" s="309" t="s">
        <v>93</v>
      </c>
      <c r="C22" s="310" t="s">
        <v>94</v>
      </c>
    </row>
    <row r="23" spans="2:3" ht="20.25" customHeight="1">
      <c r="B23" s="311" t="s">
        <v>95</v>
      </c>
      <c r="C23" s="312" t="s">
        <v>96</v>
      </c>
    </row>
    <row r="24" spans="2:3" ht="20.25" customHeight="1">
      <c r="B24" s="309" t="s">
        <v>97</v>
      </c>
      <c r="C24" s="310" t="s">
        <v>98</v>
      </c>
    </row>
    <row r="25" spans="2:3" ht="20.25" customHeight="1">
      <c r="B25" s="311" t="s">
        <v>99</v>
      </c>
      <c r="C25" s="313" t="s">
        <v>100</v>
      </c>
    </row>
    <row r="26" spans="2:3" ht="20.25" customHeight="1">
      <c r="B26" s="309" t="s">
        <v>101</v>
      </c>
      <c r="C26" s="335" t="s">
        <v>102</v>
      </c>
    </row>
    <row r="27" spans="2:4" ht="20.25" customHeight="1">
      <c r="B27" s="311" t="s">
        <v>112</v>
      </c>
      <c r="C27" s="312" t="s">
        <v>124</v>
      </c>
      <c r="D27" s="343"/>
    </row>
    <row r="28" spans="2:4" ht="20.25" customHeight="1">
      <c r="B28" s="424" t="s">
        <v>113</v>
      </c>
      <c r="C28" s="325" t="s">
        <v>125</v>
      </c>
      <c r="D28" s="343"/>
    </row>
    <row r="29" spans="2:4" ht="20.25" customHeight="1">
      <c r="B29" s="311" t="s">
        <v>114</v>
      </c>
      <c r="C29" s="313" t="s">
        <v>126</v>
      </c>
      <c r="D29" s="343"/>
    </row>
    <row r="30" spans="2:4" ht="20.25" customHeight="1" thickBot="1">
      <c r="B30" s="425" t="s">
        <v>115</v>
      </c>
      <c r="C30" s="326" t="s">
        <v>127</v>
      </c>
      <c r="D30" s="343"/>
    </row>
    <row r="31" s="441" customFormat="1" ht="15" customHeight="1" thickTop="1"/>
    <row r="32" s="441" customFormat="1" ht="13.5">
      <c r="B32" s="442"/>
    </row>
    <row r="33" s="441" customFormat="1" ht="12.75"/>
    <row r="34" s="441" customFormat="1" ht="12.75"/>
    <row r="35" spans="1:3" ht="13.5">
      <c r="A35" s="336"/>
      <c r="B35" s="337" t="s">
        <v>133</v>
      </c>
      <c r="C35" s="336"/>
    </row>
    <row r="36" spans="1:3" ht="12.75">
      <c r="A36" s="336"/>
      <c r="B36" s="336" t="s">
        <v>134</v>
      </c>
      <c r="C36" s="336"/>
    </row>
    <row r="37" spans="1:3" ht="12.75">
      <c r="A37" s="336"/>
      <c r="B37" s="336"/>
      <c r="C37" s="336"/>
    </row>
    <row r="38" spans="1:3" ht="13.5">
      <c r="A38" s="336"/>
      <c r="B38" s="337" t="s">
        <v>135</v>
      </c>
      <c r="C38" s="336"/>
    </row>
    <row r="39" spans="1:3" ht="12.75">
      <c r="A39" s="336"/>
      <c r="B39" s="336" t="s">
        <v>136</v>
      </c>
      <c r="C39" s="336"/>
    </row>
    <row r="40" spans="1:3" ht="12.75">
      <c r="A40" s="336"/>
      <c r="B40" s="336"/>
      <c r="C40" s="336"/>
    </row>
    <row r="41" spans="1:3" ht="15">
      <c r="A41" s="336"/>
      <c r="B41" s="338" t="s">
        <v>103</v>
      </c>
      <c r="C41" s="336"/>
    </row>
    <row r="42" spans="1:3" ht="13.5">
      <c r="A42" s="336"/>
      <c r="B42" s="337" t="s">
        <v>137</v>
      </c>
      <c r="C42" s="336"/>
    </row>
    <row r="43" spans="1:3" ht="13.5">
      <c r="A43" s="336"/>
      <c r="B43" s="339" t="s">
        <v>104</v>
      </c>
      <c r="C43" s="336"/>
    </row>
    <row r="44" spans="1:3" ht="12.75">
      <c r="A44" s="336"/>
      <c r="B44" s="340" t="s">
        <v>105</v>
      </c>
      <c r="C44" s="336"/>
    </row>
    <row r="45" spans="1:3" ht="12.75">
      <c r="A45" s="336"/>
      <c r="B45" s="336"/>
      <c r="C45" s="336"/>
    </row>
    <row r="46" spans="1:3" ht="12.75">
      <c r="A46" s="336"/>
      <c r="B46" s="336"/>
      <c r="C46" s="336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1"/>
  <sheetViews>
    <sheetView showGridLines="0" zoomScale="88" zoomScaleNormal="88" zoomScalePageLayoutView="0" workbookViewId="0" topLeftCell="A1">
      <selection activeCell="N1" sqref="N1:Q1"/>
    </sheetView>
  </sheetViews>
  <sheetFormatPr defaultColWidth="9.140625" defaultRowHeight="15"/>
  <cols>
    <col min="1" max="1" width="15.8515625" style="148" customWidth="1"/>
    <col min="2" max="2" width="9.8515625" style="148" customWidth="1"/>
    <col min="3" max="3" width="12.00390625" style="148" customWidth="1"/>
    <col min="4" max="4" width="9.140625" style="148" bestFit="1" customWidth="1"/>
    <col min="5" max="5" width="9.7109375" style="148" bestFit="1" customWidth="1"/>
    <col min="6" max="6" width="9.7109375" style="148" customWidth="1"/>
    <col min="7" max="7" width="11.7109375" style="148" customWidth="1"/>
    <col min="8" max="8" width="9.140625" style="148" bestFit="1" customWidth="1"/>
    <col min="9" max="9" width="9.00390625" style="148" customWidth="1"/>
    <col min="10" max="10" width="10.28125" style="148" customWidth="1"/>
    <col min="11" max="11" width="12.00390625" style="148" customWidth="1"/>
    <col min="12" max="12" width="9.28125" style="148" bestFit="1" customWidth="1"/>
    <col min="13" max="13" width="9.7109375" style="148" bestFit="1" customWidth="1"/>
    <col min="14" max="14" width="9.7109375" style="148" customWidth="1"/>
    <col min="15" max="15" width="11.7109375" style="148" customWidth="1"/>
    <col min="16" max="16" width="9.28125" style="148" bestFit="1" customWidth="1"/>
    <col min="17" max="17" width="10.28125" style="148" customWidth="1"/>
    <col min="18" max="16384" width="9.140625" style="148" customWidth="1"/>
  </cols>
  <sheetData>
    <row r="1" spans="14:17" ht="19.5" thickBot="1">
      <c r="N1" s="640" t="s">
        <v>27</v>
      </c>
      <c r="O1" s="641"/>
      <c r="P1" s="641"/>
      <c r="Q1" s="642"/>
    </row>
    <row r="2" ht="3.75" customHeight="1" thickBot="1"/>
    <row r="3" spans="1:17" ht="24" customHeight="1" thickTop="1">
      <c r="A3" s="628" t="s">
        <v>50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30"/>
    </row>
    <row r="4" spans="1:17" ht="23.25" customHeight="1" thickBot="1">
      <c r="A4" s="637" t="s">
        <v>37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9"/>
    </row>
    <row r="5" spans="1:17" s="166" customFormat="1" ht="20.25" customHeight="1" thickBot="1">
      <c r="A5" s="648" t="s">
        <v>138</v>
      </c>
      <c r="B5" s="643" t="s">
        <v>35</v>
      </c>
      <c r="C5" s="644"/>
      <c r="D5" s="644"/>
      <c r="E5" s="644"/>
      <c r="F5" s="645"/>
      <c r="G5" s="645"/>
      <c r="H5" s="645"/>
      <c r="I5" s="646"/>
      <c r="J5" s="644" t="s">
        <v>34</v>
      </c>
      <c r="K5" s="644"/>
      <c r="L5" s="644"/>
      <c r="M5" s="644"/>
      <c r="N5" s="644"/>
      <c r="O5" s="644"/>
      <c r="P5" s="644"/>
      <c r="Q5" s="647"/>
    </row>
    <row r="6" spans="1:17" s="427" customFormat="1" ht="28.5" customHeight="1" thickBot="1">
      <c r="A6" s="649"/>
      <c r="B6" s="631" t="s">
        <v>426</v>
      </c>
      <c r="C6" s="632"/>
      <c r="D6" s="633"/>
      <c r="E6" s="566" t="s">
        <v>33</v>
      </c>
      <c r="F6" s="631" t="s">
        <v>142</v>
      </c>
      <c r="G6" s="632"/>
      <c r="H6" s="633"/>
      <c r="I6" s="568" t="s">
        <v>32</v>
      </c>
      <c r="J6" s="631" t="s">
        <v>427</v>
      </c>
      <c r="K6" s="632"/>
      <c r="L6" s="633"/>
      <c r="M6" s="566" t="s">
        <v>33</v>
      </c>
      <c r="N6" s="631" t="s">
        <v>143</v>
      </c>
      <c r="O6" s="632"/>
      <c r="P6" s="633"/>
      <c r="Q6" s="566" t="s">
        <v>32</v>
      </c>
    </row>
    <row r="7" spans="1:17" s="165" customFormat="1" ht="22.5" customHeight="1" thickBot="1">
      <c r="A7" s="650"/>
      <c r="B7" s="108" t="s">
        <v>21</v>
      </c>
      <c r="C7" s="105" t="s">
        <v>20</v>
      </c>
      <c r="D7" s="105" t="s">
        <v>16</v>
      </c>
      <c r="E7" s="567"/>
      <c r="F7" s="108" t="s">
        <v>21</v>
      </c>
      <c r="G7" s="106" t="s">
        <v>20</v>
      </c>
      <c r="H7" s="105" t="s">
        <v>16</v>
      </c>
      <c r="I7" s="569"/>
      <c r="J7" s="108" t="s">
        <v>21</v>
      </c>
      <c r="K7" s="105" t="s">
        <v>20</v>
      </c>
      <c r="L7" s="106" t="s">
        <v>16</v>
      </c>
      <c r="M7" s="567"/>
      <c r="N7" s="107" t="s">
        <v>21</v>
      </c>
      <c r="O7" s="106" t="s">
        <v>20</v>
      </c>
      <c r="P7" s="105" t="s">
        <v>16</v>
      </c>
      <c r="Q7" s="567"/>
    </row>
    <row r="8" spans="1:17" s="167" customFormat="1" ht="18" customHeight="1" thickBot="1">
      <c r="A8" s="174" t="s">
        <v>47</v>
      </c>
      <c r="B8" s="173">
        <f>SUM(B9:B49)</f>
        <v>11421.194</v>
      </c>
      <c r="C8" s="169">
        <f>SUM(C9:C49)</f>
        <v>1857.069999999999</v>
      </c>
      <c r="D8" s="169">
        <f aca="true" t="shared" si="0" ref="D8:D15">C8+B8</f>
        <v>13278.264</v>
      </c>
      <c r="E8" s="170">
        <f aca="true" t="shared" si="1" ref="E8:E15">D8/$D$8</f>
        <v>1</v>
      </c>
      <c r="F8" s="169">
        <f>SUM(F9:F49)</f>
        <v>11422.356999999998</v>
      </c>
      <c r="G8" s="169">
        <f>SUM(G9:G49)</f>
        <v>893.5599999999997</v>
      </c>
      <c r="H8" s="169">
        <f aca="true" t="shared" si="2" ref="H8:H15">G8+F8</f>
        <v>12315.916999999998</v>
      </c>
      <c r="I8" s="172">
        <f aca="true" t="shared" si="3" ref="I8:I14">(D8/H8-1)</f>
        <v>0.07813847722422951</v>
      </c>
      <c r="J8" s="171">
        <f>SUM(J9:J49)</f>
        <v>11421.194</v>
      </c>
      <c r="K8" s="169">
        <f>SUM(K9:K49)</f>
        <v>1857.069999999999</v>
      </c>
      <c r="L8" s="169">
        <f aca="true" t="shared" si="4" ref="L8:L15">K8+J8</f>
        <v>13278.264</v>
      </c>
      <c r="M8" s="170">
        <f aca="true" t="shared" si="5" ref="M8:M15">(L8/$L$8)</f>
        <v>1</v>
      </c>
      <c r="N8" s="169">
        <f>SUM(N9:N49)</f>
        <v>11422.356999999998</v>
      </c>
      <c r="O8" s="169">
        <f>SUM(O9:O49)</f>
        <v>893.5599999999997</v>
      </c>
      <c r="P8" s="169">
        <f aca="true" t="shared" si="6" ref="P8:P15">O8+N8</f>
        <v>12315.916999999998</v>
      </c>
      <c r="Q8" s="168">
        <f aca="true" t="shared" si="7" ref="Q8:Q15">(L8/P8-1)</f>
        <v>0.07813847722422951</v>
      </c>
    </row>
    <row r="9" spans="1:17" s="149" customFormat="1" ht="18" customHeight="1" thickTop="1">
      <c r="A9" s="156" t="s">
        <v>195</v>
      </c>
      <c r="B9" s="155">
        <v>1734.919</v>
      </c>
      <c r="C9" s="151">
        <v>6.237</v>
      </c>
      <c r="D9" s="151">
        <f t="shared" si="0"/>
        <v>1741.1560000000002</v>
      </c>
      <c r="E9" s="154">
        <f t="shared" si="1"/>
        <v>0.13112828604703147</v>
      </c>
      <c r="F9" s="152">
        <v>1450.1540000000002</v>
      </c>
      <c r="G9" s="151">
        <v>10.079</v>
      </c>
      <c r="H9" s="151">
        <f t="shared" si="2"/>
        <v>1460.2330000000002</v>
      </c>
      <c r="I9" s="153">
        <f t="shared" si="3"/>
        <v>0.19238231158999963</v>
      </c>
      <c r="J9" s="152">
        <v>1734.919</v>
      </c>
      <c r="K9" s="151">
        <v>6.237</v>
      </c>
      <c r="L9" s="151">
        <f t="shared" si="4"/>
        <v>1741.1560000000002</v>
      </c>
      <c r="M9" s="153">
        <f t="shared" si="5"/>
        <v>0.13112828604703147</v>
      </c>
      <c r="N9" s="152">
        <v>1450.1540000000002</v>
      </c>
      <c r="O9" s="151">
        <v>10.079</v>
      </c>
      <c r="P9" s="151">
        <f t="shared" si="6"/>
        <v>1460.2330000000002</v>
      </c>
      <c r="Q9" s="150">
        <f t="shared" si="7"/>
        <v>0.19238231158999963</v>
      </c>
    </row>
    <row r="10" spans="1:17" s="149" customFormat="1" ht="18" customHeight="1">
      <c r="A10" s="156" t="s">
        <v>192</v>
      </c>
      <c r="B10" s="155">
        <v>1489.048</v>
      </c>
      <c r="C10" s="151">
        <v>133.41400000000002</v>
      </c>
      <c r="D10" s="151">
        <f t="shared" si="0"/>
        <v>1622.462</v>
      </c>
      <c r="E10" s="154">
        <f t="shared" si="1"/>
        <v>0.12218931631424108</v>
      </c>
      <c r="F10" s="152">
        <v>1942.5459999999998</v>
      </c>
      <c r="G10" s="151">
        <v>19.942</v>
      </c>
      <c r="H10" s="151">
        <f t="shared" si="2"/>
        <v>1962.4879999999998</v>
      </c>
      <c r="I10" s="153">
        <f t="shared" si="3"/>
        <v>-0.17326271549176342</v>
      </c>
      <c r="J10" s="152">
        <v>1489.048</v>
      </c>
      <c r="K10" s="151">
        <v>133.41400000000002</v>
      </c>
      <c r="L10" s="151">
        <f t="shared" si="4"/>
        <v>1622.462</v>
      </c>
      <c r="M10" s="153">
        <f t="shared" si="5"/>
        <v>0.12218931631424108</v>
      </c>
      <c r="N10" s="152">
        <v>1942.5459999999998</v>
      </c>
      <c r="O10" s="151">
        <v>19.942</v>
      </c>
      <c r="P10" s="151">
        <f t="shared" si="6"/>
        <v>1962.4879999999998</v>
      </c>
      <c r="Q10" s="150">
        <f t="shared" si="7"/>
        <v>-0.17326271549176342</v>
      </c>
    </row>
    <row r="11" spans="1:17" s="149" customFormat="1" ht="18" customHeight="1">
      <c r="A11" s="156" t="s">
        <v>193</v>
      </c>
      <c r="B11" s="155">
        <v>1430.944</v>
      </c>
      <c r="C11" s="151">
        <v>0.15000000000000002</v>
      </c>
      <c r="D11" s="151">
        <f t="shared" si="0"/>
        <v>1431.094</v>
      </c>
      <c r="E11" s="154">
        <f t="shared" si="1"/>
        <v>0.10777719135573748</v>
      </c>
      <c r="F11" s="152">
        <v>1342.5099999999998</v>
      </c>
      <c r="G11" s="151">
        <v>12.856</v>
      </c>
      <c r="H11" s="151">
        <f t="shared" si="2"/>
        <v>1355.3659999999998</v>
      </c>
      <c r="I11" s="153">
        <f t="shared" si="3"/>
        <v>0.05587273105567081</v>
      </c>
      <c r="J11" s="152">
        <v>1430.944</v>
      </c>
      <c r="K11" s="151">
        <v>0.15000000000000002</v>
      </c>
      <c r="L11" s="151">
        <f t="shared" si="4"/>
        <v>1431.094</v>
      </c>
      <c r="M11" s="153">
        <f t="shared" si="5"/>
        <v>0.10777719135573748</v>
      </c>
      <c r="N11" s="152">
        <v>1342.5099999999998</v>
      </c>
      <c r="O11" s="151">
        <v>12.856</v>
      </c>
      <c r="P11" s="151">
        <f t="shared" si="6"/>
        <v>1355.3659999999998</v>
      </c>
      <c r="Q11" s="150">
        <f t="shared" si="7"/>
        <v>0.05587273105567081</v>
      </c>
    </row>
    <row r="12" spans="1:17" s="149" customFormat="1" ht="18" customHeight="1">
      <c r="A12" s="156" t="s">
        <v>214</v>
      </c>
      <c r="B12" s="155">
        <v>1020.963</v>
      </c>
      <c r="C12" s="151">
        <v>275.267</v>
      </c>
      <c r="D12" s="151">
        <f t="shared" si="0"/>
        <v>1296.23</v>
      </c>
      <c r="E12" s="154">
        <f t="shared" si="1"/>
        <v>0.09762044194933917</v>
      </c>
      <c r="F12" s="152">
        <v>1257.1589999999999</v>
      </c>
      <c r="G12" s="151">
        <v>26.77</v>
      </c>
      <c r="H12" s="151">
        <f t="shared" si="2"/>
        <v>1283.9289999999999</v>
      </c>
      <c r="I12" s="153">
        <f t="shared" si="3"/>
        <v>0.00958074784509133</v>
      </c>
      <c r="J12" s="152">
        <v>1020.963</v>
      </c>
      <c r="K12" s="151">
        <v>275.267</v>
      </c>
      <c r="L12" s="151">
        <f t="shared" si="4"/>
        <v>1296.23</v>
      </c>
      <c r="M12" s="153">
        <f t="shared" si="5"/>
        <v>0.09762044194933917</v>
      </c>
      <c r="N12" s="152">
        <v>1257.1589999999999</v>
      </c>
      <c r="O12" s="151">
        <v>26.77</v>
      </c>
      <c r="P12" s="151">
        <f t="shared" si="6"/>
        <v>1283.9289999999999</v>
      </c>
      <c r="Q12" s="150">
        <f t="shared" si="7"/>
        <v>0.00958074784509133</v>
      </c>
    </row>
    <row r="13" spans="1:17" s="149" customFormat="1" ht="18" customHeight="1">
      <c r="A13" s="156" t="s">
        <v>198</v>
      </c>
      <c r="B13" s="155">
        <v>750.961</v>
      </c>
      <c r="C13" s="151">
        <v>235.685</v>
      </c>
      <c r="D13" s="151">
        <f>C13+B13</f>
        <v>986.646</v>
      </c>
      <c r="E13" s="154">
        <f>D13/$D$8</f>
        <v>0.07430534593980057</v>
      </c>
      <c r="F13" s="152">
        <v>822.128</v>
      </c>
      <c r="G13" s="151">
        <v>82.863</v>
      </c>
      <c r="H13" s="151">
        <f>G13+F13</f>
        <v>904.991</v>
      </c>
      <c r="I13" s="153">
        <f t="shared" si="3"/>
        <v>0.09022741662624267</v>
      </c>
      <c r="J13" s="152">
        <v>750.961</v>
      </c>
      <c r="K13" s="151">
        <v>235.685</v>
      </c>
      <c r="L13" s="151">
        <f>K13+J13</f>
        <v>986.646</v>
      </c>
      <c r="M13" s="153">
        <f>(L13/$L$8)</f>
        <v>0.07430534593980057</v>
      </c>
      <c r="N13" s="152">
        <v>822.128</v>
      </c>
      <c r="O13" s="151">
        <v>82.863</v>
      </c>
      <c r="P13" s="151">
        <f>O13+N13</f>
        <v>904.991</v>
      </c>
      <c r="Q13" s="150">
        <f>(L13/P13-1)</f>
        <v>0.09022741662624267</v>
      </c>
    </row>
    <row r="14" spans="1:17" s="149" customFormat="1" ht="18" customHeight="1">
      <c r="A14" s="156" t="s">
        <v>194</v>
      </c>
      <c r="B14" s="155">
        <v>583.2</v>
      </c>
      <c r="C14" s="151">
        <v>1.425</v>
      </c>
      <c r="D14" s="151">
        <f>C14+B14</f>
        <v>584.625</v>
      </c>
      <c r="E14" s="154">
        <f>D14/$D$8</f>
        <v>0.04402872242937782</v>
      </c>
      <c r="F14" s="152">
        <v>797.9720000000001</v>
      </c>
      <c r="G14" s="151">
        <v>2.685</v>
      </c>
      <c r="H14" s="151">
        <f>G14+F14</f>
        <v>800.657</v>
      </c>
      <c r="I14" s="153">
        <f t="shared" si="3"/>
        <v>-0.2698184116294493</v>
      </c>
      <c r="J14" s="152">
        <v>583.2</v>
      </c>
      <c r="K14" s="151">
        <v>1.425</v>
      </c>
      <c r="L14" s="151">
        <f>K14+J14</f>
        <v>584.625</v>
      </c>
      <c r="M14" s="153">
        <f>(L14/$L$8)</f>
        <v>0.04402872242937782</v>
      </c>
      <c r="N14" s="152">
        <v>797.9720000000001</v>
      </c>
      <c r="O14" s="151">
        <v>2.685</v>
      </c>
      <c r="P14" s="151">
        <f>O14+N14</f>
        <v>800.657</v>
      </c>
      <c r="Q14" s="150">
        <f>(L14/P14-1)</f>
        <v>-0.2698184116294493</v>
      </c>
    </row>
    <row r="15" spans="1:17" s="149" customFormat="1" ht="18" customHeight="1">
      <c r="A15" s="156" t="s">
        <v>222</v>
      </c>
      <c r="B15" s="155">
        <v>401.92199999999997</v>
      </c>
      <c r="C15" s="151">
        <v>3.762</v>
      </c>
      <c r="D15" s="151">
        <f t="shared" si="0"/>
        <v>405.68399999999997</v>
      </c>
      <c r="E15" s="154">
        <f t="shared" si="1"/>
        <v>0.030552487885464545</v>
      </c>
      <c r="F15" s="152">
        <v>19.637</v>
      </c>
      <c r="G15" s="151">
        <v>13.26</v>
      </c>
      <c r="H15" s="151">
        <f t="shared" si="2"/>
        <v>32.897</v>
      </c>
      <c r="I15" s="153" t="s">
        <v>46</v>
      </c>
      <c r="J15" s="152">
        <v>401.92199999999997</v>
      </c>
      <c r="K15" s="151">
        <v>3.762</v>
      </c>
      <c r="L15" s="151">
        <f t="shared" si="4"/>
        <v>405.68399999999997</v>
      </c>
      <c r="M15" s="153">
        <f t="shared" si="5"/>
        <v>0.030552487885464545</v>
      </c>
      <c r="N15" s="152">
        <v>19.637</v>
      </c>
      <c r="O15" s="151">
        <v>13.26</v>
      </c>
      <c r="P15" s="151">
        <f t="shared" si="6"/>
        <v>32.897</v>
      </c>
      <c r="Q15" s="150">
        <f t="shared" si="7"/>
        <v>11.331945162172842</v>
      </c>
    </row>
    <row r="16" spans="1:17" s="149" customFormat="1" ht="18" customHeight="1">
      <c r="A16" s="156" t="s">
        <v>199</v>
      </c>
      <c r="B16" s="155">
        <v>335.087</v>
      </c>
      <c r="C16" s="151">
        <v>1.908</v>
      </c>
      <c r="D16" s="151">
        <f aca="true" t="shared" si="8" ref="D16:D30">C16+B16</f>
        <v>336.995</v>
      </c>
      <c r="E16" s="154">
        <f aca="true" t="shared" si="9" ref="E16:E30">D16/$D$8</f>
        <v>0.025379447192795685</v>
      </c>
      <c r="F16" s="152">
        <v>232.13800000000003</v>
      </c>
      <c r="G16" s="151">
        <v>1.5</v>
      </c>
      <c r="H16" s="151">
        <f aca="true" t="shared" si="10" ref="H16:H30">G16+F16</f>
        <v>233.63800000000003</v>
      </c>
      <c r="I16" s="153">
        <f aca="true" t="shared" si="11" ref="I16:I30">(D16/H16-1)</f>
        <v>0.44238094830464214</v>
      </c>
      <c r="J16" s="152">
        <v>335.087</v>
      </c>
      <c r="K16" s="151">
        <v>1.908</v>
      </c>
      <c r="L16" s="151">
        <f aca="true" t="shared" si="12" ref="L16:L30">K16+J16</f>
        <v>336.995</v>
      </c>
      <c r="M16" s="153">
        <f aca="true" t="shared" si="13" ref="M16:M30">(L16/$L$8)</f>
        <v>0.025379447192795685</v>
      </c>
      <c r="N16" s="152">
        <v>232.13800000000003</v>
      </c>
      <c r="O16" s="151">
        <v>1.5</v>
      </c>
      <c r="P16" s="151">
        <f aca="true" t="shared" si="14" ref="P16:P30">O16+N16</f>
        <v>233.63800000000003</v>
      </c>
      <c r="Q16" s="150">
        <f aca="true" t="shared" si="15" ref="Q16:Q30">(L16/P16-1)</f>
        <v>0.44238094830464214</v>
      </c>
    </row>
    <row r="17" spans="1:17" s="149" customFormat="1" ht="18" customHeight="1">
      <c r="A17" s="156" t="s">
        <v>203</v>
      </c>
      <c r="B17" s="155">
        <v>327.961</v>
      </c>
      <c r="C17" s="151">
        <v>0</v>
      </c>
      <c r="D17" s="151">
        <f>C17+B17</f>
        <v>327.961</v>
      </c>
      <c r="E17" s="154">
        <f>D17/$D$8</f>
        <v>0.02469908716982883</v>
      </c>
      <c r="F17" s="152">
        <v>210.901</v>
      </c>
      <c r="G17" s="151">
        <v>0.1</v>
      </c>
      <c r="H17" s="151">
        <f>G17+F17</f>
        <v>211.001</v>
      </c>
      <c r="I17" s="153">
        <f>(D17/H17-1)</f>
        <v>0.5543101691461179</v>
      </c>
      <c r="J17" s="152">
        <v>327.961</v>
      </c>
      <c r="K17" s="151"/>
      <c r="L17" s="151">
        <f>K17+J17</f>
        <v>327.961</v>
      </c>
      <c r="M17" s="153">
        <f>(L17/$L$8)</f>
        <v>0.02469908716982883</v>
      </c>
      <c r="N17" s="152">
        <v>210.901</v>
      </c>
      <c r="O17" s="151">
        <v>0.1</v>
      </c>
      <c r="P17" s="151">
        <f>O17+N17</f>
        <v>211.001</v>
      </c>
      <c r="Q17" s="150">
        <f>(L17/P17-1)</f>
        <v>0.5543101691461179</v>
      </c>
    </row>
    <row r="18" spans="1:17" s="149" customFormat="1" ht="18" customHeight="1">
      <c r="A18" s="156" t="s">
        <v>196</v>
      </c>
      <c r="B18" s="155">
        <v>315.912</v>
      </c>
      <c r="C18" s="151">
        <v>1.282</v>
      </c>
      <c r="D18" s="151">
        <f>C18+B18</f>
        <v>317.19399999999996</v>
      </c>
      <c r="E18" s="154">
        <f>D18/$D$8</f>
        <v>0.02388821309773627</v>
      </c>
      <c r="F18" s="152">
        <v>256.539</v>
      </c>
      <c r="G18" s="151">
        <v>0.04</v>
      </c>
      <c r="H18" s="151">
        <f>G18+F18</f>
        <v>256.579</v>
      </c>
      <c r="I18" s="153">
        <f>(D18/H18-1)</f>
        <v>0.2362430284629684</v>
      </c>
      <c r="J18" s="152">
        <v>315.912</v>
      </c>
      <c r="K18" s="151">
        <v>1.282</v>
      </c>
      <c r="L18" s="151">
        <f>K18+J18</f>
        <v>317.19399999999996</v>
      </c>
      <c r="M18" s="153">
        <f>(L18/$L$8)</f>
        <v>0.02388821309773627</v>
      </c>
      <c r="N18" s="152">
        <v>256.539</v>
      </c>
      <c r="O18" s="151">
        <v>0.04</v>
      </c>
      <c r="P18" s="151">
        <f>O18+N18</f>
        <v>256.579</v>
      </c>
      <c r="Q18" s="150">
        <f>(L18/P18-1)</f>
        <v>0.2362430284629684</v>
      </c>
    </row>
    <row r="19" spans="1:17" s="149" customFormat="1" ht="18" customHeight="1">
      <c r="A19" s="156" t="s">
        <v>197</v>
      </c>
      <c r="B19" s="155">
        <v>288.98900000000003</v>
      </c>
      <c r="C19" s="151">
        <v>9.305</v>
      </c>
      <c r="D19" s="151">
        <f>C19+B19</f>
        <v>298.29400000000004</v>
      </c>
      <c r="E19" s="154">
        <f>D19/$D$8</f>
        <v>0.02246483425845427</v>
      </c>
      <c r="F19" s="152">
        <v>243.495</v>
      </c>
      <c r="G19" s="151">
        <v>2.6159999999999997</v>
      </c>
      <c r="H19" s="151">
        <f>G19+F19</f>
        <v>246.111</v>
      </c>
      <c r="I19" s="153">
        <f>(D19/H19-1)</f>
        <v>0.21203034403175813</v>
      </c>
      <c r="J19" s="152">
        <v>288.98900000000003</v>
      </c>
      <c r="K19" s="151">
        <v>9.305</v>
      </c>
      <c r="L19" s="151">
        <f>K19+J19</f>
        <v>298.29400000000004</v>
      </c>
      <c r="M19" s="153">
        <f>(L19/$L$8)</f>
        <v>0.02246483425845427</v>
      </c>
      <c r="N19" s="152">
        <v>243.495</v>
      </c>
      <c r="O19" s="151">
        <v>2.6159999999999997</v>
      </c>
      <c r="P19" s="151">
        <f>O19+N19</f>
        <v>246.111</v>
      </c>
      <c r="Q19" s="150">
        <f>(L19/P19-1)</f>
        <v>0.21203034403175813</v>
      </c>
    </row>
    <row r="20" spans="1:17" s="149" customFormat="1" ht="18" customHeight="1">
      <c r="A20" s="156" t="s">
        <v>200</v>
      </c>
      <c r="B20" s="155">
        <v>288.703</v>
      </c>
      <c r="C20" s="151">
        <v>0.865</v>
      </c>
      <c r="D20" s="151">
        <f>C20+B20</f>
        <v>289.568</v>
      </c>
      <c r="E20" s="154">
        <f>D20/$D$8</f>
        <v>0.02180767003879423</v>
      </c>
      <c r="F20" s="152">
        <v>270.529</v>
      </c>
      <c r="G20" s="151">
        <v>0.385</v>
      </c>
      <c r="H20" s="151">
        <f>G20+F20</f>
        <v>270.914</v>
      </c>
      <c r="I20" s="153">
        <f>(D20/H20-1)</f>
        <v>0.06885579925732888</v>
      </c>
      <c r="J20" s="152">
        <v>288.703</v>
      </c>
      <c r="K20" s="151">
        <v>0.865</v>
      </c>
      <c r="L20" s="151">
        <f>K20+J20</f>
        <v>289.568</v>
      </c>
      <c r="M20" s="153">
        <f>(L20/$L$8)</f>
        <v>0.02180767003879423</v>
      </c>
      <c r="N20" s="152">
        <v>270.529</v>
      </c>
      <c r="O20" s="151">
        <v>0.385</v>
      </c>
      <c r="P20" s="151">
        <f>O20+N20</f>
        <v>270.914</v>
      </c>
      <c r="Q20" s="150">
        <f>(L20/P20-1)</f>
        <v>0.06885579925732888</v>
      </c>
    </row>
    <row r="21" spans="1:17" s="149" customFormat="1" ht="18" customHeight="1">
      <c r="A21" s="156" t="s">
        <v>204</v>
      </c>
      <c r="B21" s="155">
        <v>267.897</v>
      </c>
      <c r="C21" s="151">
        <v>0</v>
      </c>
      <c r="D21" s="151">
        <f t="shared" si="8"/>
        <v>267.897</v>
      </c>
      <c r="E21" s="154">
        <f t="shared" si="9"/>
        <v>0.020175604280800563</v>
      </c>
      <c r="F21" s="152">
        <v>125.014</v>
      </c>
      <c r="G21" s="151"/>
      <c r="H21" s="151">
        <f t="shared" si="10"/>
        <v>125.014</v>
      </c>
      <c r="I21" s="153">
        <f t="shared" si="11"/>
        <v>1.1429359911689891</v>
      </c>
      <c r="J21" s="152">
        <v>267.897</v>
      </c>
      <c r="K21" s="151"/>
      <c r="L21" s="151">
        <f t="shared" si="12"/>
        <v>267.897</v>
      </c>
      <c r="M21" s="153">
        <f t="shared" si="13"/>
        <v>0.020175604280800563</v>
      </c>
      <c r="N21" s="152">
        <v>125.014</v>
      </c>
      <c r="O21" s="151"/>
      <c r="P21" s="151">
        <f t="shared" si="14"/>
        <v>125.014</v>
      </c>
      <c r="Q21" s="150">
        <f t="shared" si="15"/>
        <v>1.1429359911689891</v>
      </c>
    </row>
    <row r="22" spans="1:17" s="149" customFormat="1" ht="18" customHeight="1">
      <c r="A22" s="156" t="s">
        <v>206</v>
      </c>
      <c r="B22" s="155">
        <v>125.999</v>
      </c>
      <c r="C22" s="151">
        <v>49.565999999999995</v>
      </c>
      <c r="D22" s="151">
        <f t="shared" si="8"/>
        <v>175.565</v>
      </c>
      <c r="E22" s="154">
        <f t="shared" si="9"/>
        <v>0.013221984440134645</v>
      </c>
      <c r="F22" s="152">
        <v>130.061</v>
      </c>
      <c r="G22" s="151">
        <v>26.663</v>
      </c>
      <c r="H22" s="151">
        <f t="shared" si="10"/>
        <v>156.72400000000002</v>
      </c>
      <c r="I22" s="153">
        <f t="shared" si="11"/>
        <v>0.12021770756233874</v>
      </c>
      <c r="J22" s="152">
        <v>125.999</v>
      </c>
      <c r="K22" s="151">
        <v>49.565999999999995</v>
      </c>
      <c r="L22" s="151">
        <f t="shared" si="12"/>
        <v>175.565</v>
      </c>
      <c r="M22" s="153">
        <f t="shared" si="13"/>
        <v>0.013221984440134645</v>
      </c>
      <c r="N22" s="152">
        <v>130.061</v>
      </c>
      <c r="O22" s="151">
        <v>26.663</v>
      </c>
      <c r="P22" s="151">
        <f t="shared" si="14"/>
        <v>156.72400000000002</v>
      </c>
      <c r="Q22" s="150">
        <f t="shared" si="15"/>
        <v>0.12021770756233874</v>
      </c>
    </row>
    <row r="23" spans="1:17" s="149" customFormat="1" ht="18" customHeight="1">
      <c r="A23" s="156" t="s">
        <v>202</v>
      </c>
      <c r="B23" s="155">
        <v>153.96800000000002</v>
      </c>
      <c r="C23" s="151">
        <v>3.6149999999999998</v>
      </c>
      <c r="D23" s="151">
        <f t="shared" si="8"/>
        <v>157.58300000000003</v>
      </c>
      <c r="E23" s="154">
        <f t="shared" si="9"/>
        <v>0.011867741144474912</v>
      </c>
      <c r="F23" s="152">
        <v>121.08500000000001</v>
      </c>
      <c r="G23" s="151">
        <v>0.44699999999999995</v>
      </c>
      <c r="H23" s="151">
        <f t="shared" si="10"/>
        <v>121.53200000000001</v>
      </c>
      <c r="I23" s="153">
        <f t="shared" si="11"/>
        <v>0.29663792252246335</v>
      </c>
      <c r="J23" s="152">
        <v>153.96800000000002</v>
      </c>
      <c r="K23" s="151">
        <v>3.6149999999999998</v>
      </c>
      <c r="L23" s="151">
        <f t="shared" si="12"/>
        <v>157.58300000000003</v>
      </c>
      <c r="M23" s="153">
        <f t="shared" si="13"/>
        <v>0.011867741144474912</v>
      </c>
      <c r="N23" s="152">
        <v>121.08500000000001</v>
      </c>
      <c r="O23" s="151">
        <v>0.44699999999999995</v>
      </c>
      <c r="P23" s="151">
        <f t="shared" si="14"/>
        <v>121.53200000000001</v>
      </c>
      <c r="Q23" s="150">
        <f t="shared" si="15"/>
        <v>0.29663792252246335</v>
      </c>
    </row>
    <row r="24" spans="1:17" s="149" customFormat="1" ht="18" customHeight="1">
      <c r="A24" s="156" t="s">
        <v>213</v>
      </c>
      <c r="B24" s="155">
        <v>139.78</v>
      </c>
      <c r="C24" s="151">
        <v>0</v>
      </c>
      <c r="D24" s="151">
        <f t="shared" si="8"/>
        <v>139.78</v>
      </c>
      <c r="E24" s="154">
        <f t="shared" si="9"/>
        <v>0.010526978526711023</v>
      </c>
      <c r="F24" s="152">
        <v>123.71499999999999</v>
      </c>
      <c r="G24" s="151">
        <v>0.509</v>
      </c>
      <c r="H24" s="151">
        <f t="shared" si="10"/>
        <v>124.22399999999999</v>
      </c>
      <c r="I24" s="153">
        <f t="shared" si="11"/>
        <v>0.12522539927872245</v>
      </c>
      <c r="J24" s="152">
        <v>139.78</v>
      </c>
      <c r="K24" s="151"/>
      <c r="L24" s="151">
        <f t="shared" si="12"/>
        <v>139.78</v>
      </c>
      <c r="M24" s="153">
        <f t="shared" si="13"/>
        <v>0.010526978526711023</v>
      </c>
      <c r="N24" s="152">
        <v>123.71499999999999</v>
      </c>
      <c r="O24" s="151">
        <v>0.509</v>
      </c>
      <c r="P24" s="151">
        <f t="shared" si="14"/>
        <v>124.22399999999999</v>
      </c>
      <c r="Q24" s="150">
        <f t="shared" si="15"/>
        <v>0.12522539927872245</v>
      </c>
    </row>
    <row r="25" spans="1:17" s="149" customFormat="1" ht="18" customHeight="1">
      <c r="A25" s="156" t="s">
        <v>215</v>
      </c>
      <c r="B25" s="155">
        <v>131.871</v>
      </c>
      <c r="C25" s="151">
        <v>0.08</v>
      </c>
      <c r="D25" s="151">
        <f t="shared" si="8"/>
        <v>131.95100000000002</v>
      </c>
      <c r="E25" s="154">
        <f t="shared" si="9"/>
        <v>0.009937368318629606</v>
      </c>
      <c r="F25" s="152">
        <v>89.75699999999999</v>
      </c>
      <c r="G25" s="151"/>
      <c r="H25" s="151">
        <f t="shared" si="10"/>
        <v>89.75699999999999</v>
      </c>
      <c r="I25" s="153">
        <f t="shared" si="11"/>
        <v>0.470091469189033</v>
      </c>
      <c r="J25" s="152">
        <v>131.871</v>
      </c>
      <c r="K25" s="151">
        <v>0.08</v>
      </c>
      <c r="L25" s="151">
        <f t="shared" si="12"/>
        <v>131.95100000000002</v>
      </c>
      <c r="M25" s="153">
        <f t="shared" si="13"/>
        <v>0.009937368318629606</v>
      </c>
      <c r="N25" s="152">
        <v>89.75699999999999</v>
      </c>
      <c r="O25" s="151"/>
      <c r="P25" s="151">
        <f t="shared" si="14"/>
        <v>89.75699999999999</v>
      </c>
      <c r="Q25" s="150">
        <f t="shared" si="15"/>
        <v>0.470091469189033</v>
      </c>
    </row>
    <row r="26" spans="1:17" s="149" customFormat="1" ht="18" customHeight="1">
      <c r="A26" s="156" t="s">
        <v>207</v>
      </c>
      <c r="B26" s="155">
        <v>120.19800000000001</v>
      </c>
      <c r="C26" s="151">
        <v>1.5819999999999999</v>
      </c>
      <c r="D26" s="151">
        <f t="shared" si="8"/>
        <v>121.78</v>
      </c>
      <c r="E26" s="154">
        <f t="shared" si="9"/>
        <v>0.009171379632156734</v>
      </c>
      <c r="F26" s="152">
        <v>174.017</v>
      </c>
      <c r="G26" s="151">
        <v>4.7379999999999995</v>
      </c>
      <c r="H26" s="151">
        <f t="shared" si="10"/>
        <v>178.755</v>
      </c>
      <c r="I26" s="153">
        <f t="shared" si="11"/>
        <v>-0.31873234315124055</v>
      </c>
      <c r="J26" s="152">
        <v>120.19800000000001</v>
      </c>
      <c r="K26" s="151">
        <v>1.5819999999999999</v>
      </c>
      <c r="L26" s="151">
        <f t="shared" si="12"/>
        <v>121.78</v>
      </c>
      <c r="M26" s="153">
        <f t="shared" si="13"/>
        <v>0.009171379632156734</v>
      </c>
      <c r="N26" s="152">
        <v>174.017</v>
      </c>
      <c r="O26" s="151">
        <v>4.7379999999999995</v>
      </c>
      <c r="P26" s="151">
        <f t="shared" si="14"/>
        <v>178.755</v>
      </c>
      <c r="Q26" s="150">
        <f t="shared" si="15"/>
        <v>-0.31873234315124055</v>
      </c>
    </row>
    <row r="27" spans="1:17" s="149" customFormat="1" ht="18" customHeight="1">
      <c r="A27" s="156" t="s">
        <v>211</v>
      </c>
      <c r="B27" s="155">
        <v>73.16300000000001</v>
      </c>
      <c r="C27" s="151">
        <v>37.76199999999999</v>
      </c>
      <c r="D27" s="151">
        <f t="shared" si="8"/>
        <v>110.92500000000001</v>
      </c>
      <c r="E27" s="154">
        <f t="shared" si="9"/>
        <v>0.008353878187690802</v>
      </c>
      <c r="F27" s="152">
        <v>34.421</v>
      </c>
      <c r="G27" s="151">
        <v>28.032000000000004</v>
      </c>
      <c r="H27" s="151">
        <f t="shared" si="10"/>
        <v>62.453</v>
      </c>
      <c r="I27" s="153">
        <f t="shared" si="11"/>
        <v>0.7761356540118169</v>
      </c>
      <c r="J27" s="152">
        <v>73.16300000000001</v>
      </c>
      <c r="K27" s="151">
        <v>37.76199999999999</v>
      </c>
      <c r="L27" s="151">
        <f t="shared" si="12"/>
        <v>110.92500000000001</v>
      </c>
      <c r="M27" s="153">
        <f t="shared" si="13"/>
        <v>0.008353878187690802</v>
      </c>
      <c r="N27" s="152">
        <v>34.421</v>
      </c>
      <c r="O27" s="151">
        <v>28.032000000000004</v>
      </c>
      <c r="P27" s="151">
        <f t="shared" si="14"/>
        <v>62.453</v>
      </c>
      <c r="Q27" s="150">
        <f t="shared" si="15"/>
        <v>0.7761356540118169</v>
      </c>
    </row>
    <row r="28" spans="1:17" s="149" customFormat="1" ht="18" customHeight="1">
      <c r="A28" s="156" t="s">
        <v>210</v>
      </c>
      <c r="B28" s="155">
        <v>103.059</v>
      </c>
      <c r="C28" s="151">
        <v>0</v>
      </c>
      <c r="D28" s="151">
        <f t="shared" si="8"/>
        <v>103.059</v>
      </c>
      <c r="E28" s="154">
        <f t="shared" si="9"/>
        <v>0.007761481470770577</v>
      </c>
      <c r="F28" s="152">
        <v>82.56700000000001</v>
      </c>
      <c r="G28" s="151"/>
      <c r="H28" s="151">
        <f t="shared" si="10"/>
        <v>82.56700000000001</v>
      </c>
      <c r="I28" s="153">
        <f t="shared" si="11"/>
        <v>0.24818632141170194</v>
      </c>
      <c r="J28" s="152">
        <v>103.059</v>
      </c>
      <c r="K28" s="151"/>
      <c r="L28" s="151">
        <f t="shared" si="12"/>
        <v>103.059</v>
      </c>
      <c r="M28" s="153">
        <f t="shared" si="13"/>
        <v>0.007761481470770577</v>
      </c>
      <c r="N28" s="152">
        <v>82.56700000000001</v>
      </c>
      <c r="O28" s="151"/>
      <c r="P28" s="151">
        <f t="shared" si="14"/>
        <v>82.56700000000001</v>
      </c>
      <c r="Q28" s="150">
        <f t="shared" si="15"/>
        <v>0.24818632141170194</v>
      </c>
    </row>
    <row r="29" spans="1:17" s="149" customFormat="1" ht="18" customHeight="1">
      <c r="A29" s="156" t="s">
        <v>223</v>
      </c>
      <c r="B29" s="155">
        <v>61.481</v>
      </c>
      <c r="C29" s="151">
        <v>4.095000000000001</v>
      </c>
      <c r="D29" s="151">
        <f t="shared" si="8"/>
        <v>65.57600000000001</v>
      </c>
      <c r="E29" s="154">
        <f t="shared" si="9"/>
        <v>0.004938597394960668</v>
      </c>
      <c r="F29" s="152">
        <v>47.337</v>
      </c>
      <c r="G29" s="151">
        <v>5.2540000000000004</v>
      </c>
      <c r="H29" s="151">
        <f t="shared" si="10"/>
        <v>52.591</v>
      </c>
      <c r="I29" s="153">
        <f t="shared" si="11"/>
        <v>0.24690536403567154</v>
      </c>
      <c r="J29" s="152">
        <v>61.481</v>
      </c>
      <c r="K29" s="151">
        <v>4.095000000000001</v>
      </c>
      <c r="L29" s="151">
        <f t="shared" si="12"/>
        <v>65.57600000000001</v>
      </c>
      <c r="M29" s="153">
        <f t="shared" si="13"/>
        <v>0.004938597394960668</v>
      </c>
      <c r="N29" s="152">
        <v>47.337</v>
      </c>
      <c r="O29" s="151">
        <v>5.2540000000000004</v>
      </c>
      <c r="P29" s="151">
        <f t="shared" si="14"/>
        <v>52.591</v>
      </c>
      <c r="Q29" s="150">
        <f t="shared" si="15"/>
        <v>0.24690536403567154</v>
      </c>
    </row>
    <row r="30" spans="1:17" s="149" customFormat="1" ht="18" customHeight="1">
      <c r="A30" s="156" t="s">
        <v>224</v>
      </c>
      <c r="B30" s="155">
        <v>56.2</v>
      </c>
      <c r="C30" s="151">
        <v>1.562</v>
      </c>
      <c r="D30" s="151">
        <f t="shared" si="8"/>
        <v>57.762</v>
      </c>
      <c r="E30" s="154">
        <f t="shared" si="9"/>
        <v>0.004350116852624711</v>
      </c>
      <c r="F30" s="152">
        <v>123.824</v>
      </c>
      <c r="G30" s="151">
        <v>3.066</v>
      </c>
      <c r="H30" s="151">
        <f t="shared" si="10"/>
        <v>126.89</v>
      </c>
      <c r="I30" s="153">
        <f t="shared" si="11"/>
        <v>-0.5447868232327213</v>
      </c>
      <c r="J30" s="152">
        <v>56.2</v>
      </c>
      <c r="K30" s="151">
        <v>1.562</v>
      </c>
      <c r="L30" s="151">
        <f t="shared" si="12"/>
        <v>57.762</v>
      </c>
      <c r="M30" s="153">
        <f t="shared" si="13"/>
        <v>0.004350116852624711</v>
      </c>
      <c r="N30" s="152">
        <v>123.824</v>
      </c>
      <c r="O30" s="151">
        <v>3.066</v>
      </c>
      <c r="P30" s="151">
        <f t="shared" si="14"/>
        <v>126.89</v>
      </c>
      <c r="Q30" s="150">
        <f t="shared" si="15"/>
        <v>-0.5447868232327213</v>
      </c>
    </row>
    <row r="31" spans="1:17" s="149" customFormat="1" ht="18" customHeight="1">
      <c r="A31" s="156" t="s">
        <v>201</v>
      </c>
      <c r="B31" s="155">
        <v>54.299</v>
      </c>
      <c r="C31" s="151">
        <v>0</v>
      </c>
      <c r="D31" s="151">
        <f aca="true" t="shared" si="16" ref="D31:D39">C31+B31</f>
        <v>54.299</v>
      </c>
      <c r="E31" s="154">
        <f aca="true" t="shared" si="17" ref="E31:E39">D31/$D$8</f>
        <v>0.0040893146875224055</v>
      </c>
      <c r="F31" s="152">
        <v>47.49699999999999</v>
      </c>
      <c r="G31" s="151"/>
      <c r="H31" s="151">
        <f aca="true" t="shared" si="18" ref="H31:H39">G31+F31</f>
        <v>47.49699999999999</v>
      </c>
      <c r="I31" s="153">
        <f aca="true" t="shared" si="19" ref="I31:I39">(D31/H31-1)</f>
        <v>0.14320904478177576</v>
      </c>
      <c r="J31" s="152">
        <v>54.299</v>
      </c>
      <c r="K31" s="151"/>
      <c r="L31" s="151">
        <f aca="true" t="shared" si="20" ref="L31:L39">K31+J31</f>
        <v>54.299</v>
      </c>
      <c r="M31" s="153">
        <f aca="true" t="shared" si="21" ref="M31:M39">(L31/$L$8)</f>
        <v>0.0040893146875224055</v>
      </c>
      <c r="N31" s="152">
        <v>47.49699999999999</v>
      </c>
      <c r="O31" s="151"/>
      <c r="P31" s="151">
        <f aca="true" t="shared" si="22" ref="P31:P39">O31+N31</f>
        <v>47.49699999999999</v>
      </c>
      <c r="Q31" s="150">
        <f aca="true" t="shared" si="23" ref="Q31:Q39">(L31/P31-1)</f>
        <v>0.14320904478177576</v>
      </c>
    </row>
    <row r="32" spans="1:17" s="149" customFormat="1" ht="18" customHeight="1">
      <c r="A32" s="156" t="s">
        <v>208</v>
      </c>
      <c r="B32" s="155">
        <v>35.917</v>
      </c>
      <c r="C32" s="151">
        <v>11.104</v>
      </c>
      <c r="D32" s="151">
        <f t="shared" si="16"/>
        <v>47.021</v>
      </c>
      <c r="E32" s="154">
        <f t="shared" si="17"/>
        <v>0.003541200867824288</v>
      </c>
      <c r="F32" s="152">
        <v>29.518</v>
      </c>
      <c r="G32" s="151">
        <v>5.5</v>
      </c>
      <c r="H32" s="151">
        <f t="shared" si="18"/>
        <v>35.018</v>
      </c>
      <c r="I32" s="153">
        <f t="shared" si="19"/>
        <v>0.3427665771888744</v>
      </c>
      <c r="J32" s="152">
        <v>35.917</v>
      </c>
      <c r="K32" s="151">
        <v>11.104</v>
      </c>
      <c r="L32" s="151">
        <f t="shared" si="20"/>
        <v>47.021</v>
      </c>
      <c r="M32" s="153">
        <f t="shared" si="21"/>
        <v>0.003541200867824288</v>
      </c>
      <c r="N32" s="152">
        <v>29.518</v>
      </c>
      <c r="O32" s="151">
        <v>5.5</v>
      </c>
      <c r="P32" s="151">
        <f t="shared" si="22"/>
        <v>35.018</v>
      </c>
      <c r="Q32" s="150">
        <f t="shared" si="23"/>
        <v>0.3427665771888744</v>
      </c>
    </row>
    <row r="33" spans="1:17" s="149" customFormat="1" ht="18" customHeight="1">
      <c r="A33" s="156" t="s">
        <v>226</v>
      </c>
      <c r="B33" s="155">
        <v>45.786</v>
      </c>
      <c r="C33" s="151">
        <v>0</v>
      </c>
      <c r="D33" s="151">
        <f t="shared" si="16"/>
        <v>45.786</v>
      </c>
      <c r="E33" s="154">
        <f t="shared" si="17"/>
        <v>0.0034481917214479246</v>
      </c>
      <c r="F33" s="152">
        <v>32.229</v>
      </c>
      <c r="G33" s="151"/>
      <c r="H33" s="151">
        <f t="shared" si="18"/>
        <v>32.229</v>
      </c>
      <c r="I33" s="153">
        <f t="shared" si="19"/>
        <v>0.4206460020478451</v>
      </c>
      <c r="J33" s="152">
        <v>45.786</v>
      </c>
      <c r="K33" s="151"/>
      <c r="L33" s="151">
        <f t="shared" si="20"/>
        <v>45.786</v>
      </c>
      <c r="M33" s="153">
        <f t="shared" si="21"/>
        <v>0.0034481917214479246</v>
      </c>
      <c r="N33" s="152">
        <v>32.229</v>
      </c>
      <c r="O33" s="151"/>
      <c r="P33" s="151">
        <f t="shared" si="22"/>
        <v>32.229</v>
      </c>
      <c r="Q33" s="150">
        <f t="shared" si="23"/>
        <v>0.4206460020478451</v>
      </c>
    </row>
    <row r="34" spans="1:17" s="149" customFormat="1" ht="18" customHeight="1">
      <c r="A34" s="156" t="s">
        <v>230</v>
      </c>
      <c r="B34" s="155">
        <v>10.131</v>
      </c>
      <c r="C34" s="151">
        <v>29.416</v>
      </c>
      <c r="D34" s="151">
        <f t="shared" si="16"/>
        <v>39.547</v>
      </c>
      <c r="E34" s="154">
        <f t="shared" si="17"/>
        <v>0.0029783260823854686</v>
      </c>
      <c r="F34" s="152">
        <v>29.548000000000002</v>
      </c>
      <c r="G34" s="151">
        <v>21.874000000000002</v>
      </c>
      <c r="H34" s="151">
        <f t="shared" si="18"/>
        <v>51.422000000000004</v>
      </c>
      <c r="I34" s="153">
        <f t="shared" si="19"/>
        <v>-0.2309322857920736</v>
      </c>
      <c r="J34" s="152">
        <v>10.131</v>
      </c>
      <c r="K34" s="151">
        <v>29.416</v>
      </c>
      <c r="L34" s="151">
        <f t="shared" si="20"/>
        <v>39.547</v>
      </c>
      <c r="M34" s="153">
        <f t="shared" si="21"/>
        <v>0.0029783260823854686</v>
      </c>
      <c r="N34" s="152">
        <v>29.548000000000002</v>
      </c>
      <c r="O34" s="151">
        <v>21.874000000000002</v>
      </c>
      <c r="P34" s="151">
        <f t="shared" si="22"/>
        <v>51.422000000000004</v>
      </c>
      <c r="Q34" s="150">
        <f t="shared" si="23"/>
        <v>-0.2309322857920736</v>
      </c>
    </row>
    <row r="35" spans="1:17" s="149" customFormat="1" ht="18" customHeight="1">
      <c r="A35" s="156" t="s">
        <v>205</v>
      </c>
      <c r="B35" s="155">
        <v>31.665</v>
      </c>
      <c r="C35" s="151">
        <v>0</v>
      </c>
      <c r="D35" s="151">
        <f t="shared" si="16"/>
        <v>31.665</v>
      </c>
      <c r="E35" s="154">
        <f t="shared" si="17"/>
        <v>0.0023847243886700852</v>
      </c>
      <c r="F35" s="152">
        <v>17.17</v>
      </c>
      <c r="G35" s="151"/>
      <c r="H35" s="151">
        <f t="shared" si="18"/>
        <v>17.17</v>
      </c>
      <c r="I35" s="153">
        <f t="shared" si="19"/>
        <v>0.8442050087361674</v>
      </c>
      <c r="J35" s="152">
        <v>31.665</v>
      </c>
      <c r="K35" s="151"/>
      <c r="L35" s="151">
        <f t="shared" si="20"/>
        <v>31.665</v>
      </c>
      <c r="M35" s="153">
        <f t="shared" si="21"/>
        <v>0.0023847243886700852</v>
      </c>
      <c r="N35" s="152">
        <v>17.17</v>
      </c>
      <c r="O35" s="151"/>
      <c r="P35" s="151">
        <f t="shared" si="22"/>
        <v>17.17</v>
      </c>
      <c r="Q35" s="150">
        <f t="shared" si="23"/>
        <v>0.8442050087361674</v>
      </c>
    </row>
    <row r="36" spans="1:17" s="149" customFormat="1" ht="18" customHeight="1">
      <c r="A36" s="156" t="s">
        <v>219</v>
      </c>
      <c r="B36" s="155">
        <v>27.903</v>
      </c>
      <c r="C36" s="151">
        <v>3.512</v>
      </c>
      <c r="D36" s="151">
        <f t="shared" si="16"/>
        <v>31.415</v>
      </c>
      <c r="E36" s="154">
        <f t="shared" si="17"/>
        <v>0.0023658966262457204</v>
      </c>
      <c r="F36" s="152">
        <v>27.351</v>
      </c>
      <c r="G36" s="151">
        <v>8.766</v>
      </c>
      <c r="H36" s="151">
        <f t="shared" si="18"/>
        <v>36.117</v>
      </c>
      <c r="I36" s="153">
        <f t="shared" si="19"/>
        <v>-0.13018800011075116</v>
      </c>
      <c r="J36" s="152">
        <v>27.903</v>
      </c>
      <c r="K36" s="151">
        <v>3.512</v>
      </c>
      <c r="L36" s="151">
        <f t="shared" si="20"/>
        <v>31.415</v>
      </c>
      <c r="M36" s="153">
        <f t="shared" si="21"/>
        <v>0.0023658966262457204</v>
      </c>
      <c r="N36" s="152">
        <v>27.351</v>
      </c>
      <c r="O36" s="151">
        <v>8.766</v>
      </c>
      <c r="P36" s="151">
        <f t="shared" si="22"/>
        <v>36.117</v>
      </c>
      <c r="Q36" s="150">
        <f t="shared" si="23"/>
        <v>-0.13018800011075116</v>
      </c>
    </row>
    <row r="37" spans="1:17" s="149" customFormat="1" ht="18" customHeight="1">
      <c r="A37" s="156" t="s">
        <v>229</v>
      </c>
      <c r="B37" s="155">
        <v>21.802</v>
      </c>
      <c r="C37" s="151">
        <v>0.6</v>
      </c>
      <c r="D37" s="151">
        <f t="shared" si="16"/>
        <v>22.402</v>
      </c>
      <c r="E37" s="154">
        <f t="shared" si="17"/>
        <v>0.001687118135322509</v>
      </c>
      <c r="F37" s="152">
        <v>25.118</v>
      </c>
      <c r="G37" s="151">
        <v>1.6</v>
      </c>
      <c r="H37" s="151">
        <f t="shared" si="18"/>
        <v>26.718</v>
      </c>
      <c r="I37" s="153">
        <f t="shared" si="19"/>
        <v>-0.16153903735309527</v>
      </c>
      <c r="J37" s="152">
        <v>21.802</v>
      </c>
      <c r="K37" s="151">
        <v>0.6</v>
      </c>
      <c r="L37" s="151">
        <f t="shared" si="20"/>
        <v>22.402</v>
      </c>
      <c r="M37" s="153">
        <f t="shared" si="21"/>
        <v>0.001687118135322509</v>
      </c>
      <c r="N37" s="152">
        <v>25.118</v>
      </c>
      <c r="O37" s="151">
        <v>1.6</v>
      </c>
      <c r="P37" s="151">
        <f t="shared" si="22"/>
        <v>26.718</v>
      </c>
      <c r="Q37" s="150">
        <f t="shared" si="23"/>
        <v>-0.16153903735309527</v>
      </c>
    </row>
    <row r="38" spans="1:17" s="149" customFormat="1" ht="18" customHeight="1">
      <c r="A38" s="156" t="s">
        <v>216</v>
      </c>
      <c r="B38" s="155">
        <v>21.63</v>
      </c>
      <c r="C38" s="151">
        <v>0.098</v>
      </c>
      <c r="D38" s="151">
        <f t="shared" si="16"/>
        <v>21.727999999999998</v>
      </c>
      <c r="E38" s="154">
        <f t="shared" si="17"/>
        <v>0.0016363584878264206</v>
      </c>
      <c r="F38" s="152">
        <v>31.271</v>
      </c>
      <c r="G38" s="151">
        <v>1.7209999999999999</v>
      </c>
      <c r="H38" s="151">
        <f t="shared" si="18"/>
        <v>32.992</v>
      </c>
      <c r="I38" s="153">
        <f t="shared" si="19"/>
        <v>-0.34141610087293894</v>
      </c>
      <c r="J38" s="152">
        <v>21.63</v>
      </c>
      <c r="K38" s="151">
        <v>0.098</v>
      </c>
      <c r="L38" s="151">
        <f t="shared" si="20"/>
        <v>21.727999999999998</v>
      </c>
      <c r="M38" s="153">
        <f t="shared" si="21"/>
        <v>0.0016363584878264206</v>
      </c>
      <c r="N38" s="152">
        <v>31.271</v>
      </c>
      <c r="O38" s="151">
        <v>1.7209999999999999</v>
      </c>
      <c r="P38" s="151">
        <f t="shared" si="22"/>
        <v>32.992</v>
      </c>
      <c r="Q38" s="150">
        <f t="shared" si="23"/>
        <v>-0.34141610087293894</v>
      </c>
    </row>
    <row r="39" spans="1:17" s="149" customFormat="1" ht="18" customHeight="1">
      <c r="A39" s="156" t="s">
        <v>232</v>
      </c>
      <c r="B39" s="155">
        <v>13.231</v>
      </c>
      <c r="C39" s="151">
        <v>1.631</v>
      </c>
      <c r="D39" s="151">
        <f t="shared" si="16"/>
        <v>14.862</v>
      </c>
      <c r="E39" s="154">
        <f t="shared" si="17"/>
        <v>0.0011192728206036572</v>
      </c>
      <c r="F39" s="152">
        <v>15.573999999999998</v>
      </c>
      <c r="G39" s="151">
        <v>0.013</v>
      </c>
      <c r="H39" s="151">
        <f t="shared" si="18"/>
        <v>15.586999999999998</v>
      </c>
      <c r="I39" s="153">
        <f t="shared" si="19"/>
        <v>-0.0465131199076152</v>
      </c>
      <c r="J39" s="152">
        <v>13.231</v>
      </c>
      <c r="K39" s="151">
        <v>1.631</v>
      </c>
      <c r="L39" s="151">
        <f t="shared" si="20"/>
        <v>14.862</v>
      </c>
      <c r="M39" s="153">
        <f t="shared" si="21"/>
        <v>0.0011192728206036572</v>
      </c>
      <c r="N39" s="152">
        <v>15.573999999999998</v>
      </c>
      <c r="O39" s="151">
        <v>0.013</v>
      </c>
      <c r="P39" s="151">
        <f t="shared" si="22"/>
        <v>15.586999999999998</v>
      </c>
      <c r="Q39" s="150">
        <f t="shared" si="23"/>
        <v>-0.0465131199076152</v>
      </c>
    </row>
    <row r="40" spans="1:17" s="149" customFormat="1" ht="18" customHeight="1">
      <c r="A40" s="156" t="s">
        <v>212</v>
      </c>
      <c r="B40" s="155">
        <v>14.64</v>
      </c>
      <c r="C40" s="151">
        <v>0</v>
      </c>
      <c r="D40" s="151">
        <f aca="true" t="shared" si="24" ref="D40:D47">C40+B40</f>
        <v>14.64</v>
      </c>
      <c r="E40" s="154">
        <f aca="true" t="shared" si="25" ref="E40:E47">D40/$D$8</f>
        <v>0.0011025537675708212</v>
      </c>
      <c r="F40" s="152">
        <v>10.200000000000001</v>
      </c>
      <c r="G40" s="151"/>
      <c r="H40" s="151">
        <f aca="true" t="shared" si="26" ref="H40:H47">G40+F40</f>
        <v>10.200000000000001</v>
      </c>
      <c r="I40" s="153">
        <f aca="true" t="shared" si="27" ref="I40:I47">(D40/H40-1)</f>
        <v>0.43529411764705883</v>
      </c>
      <c r="J40" s="152">
        <v>14.64</v>
      </c>
      <c r="K40" s="151"/>
      <c r="L40" s="151">
        <f aca="true" t="shared" si="28" ref="L40:L47">K40+J40</f>
        <v>14.64</v>
      </c>
      <c r="M40" s="153">
        <f aca="true" t="shared" si="29" ref="M40:M47">(L40/$L$8)</f>
        <v>0.0011025537675708212</v>
      </c>
      <c r="N40" s="152">
        <v>10.200000000000001</v>
      </c>
      <c r="O40" s="151"/>
      <c r="P40" s="151">
        <f aca="true" t="shared" si="30" ref="P40:P47">O40+N40</f>
        <v>10.200000000000001</v>
      </c>
      <c r="Q40" s="150">
        <f aca="true" t="shared" si="31" ref="Q40:Q47">(L40/P40-1)</f>
        <v>0.43529411764705883</v>
      </c>
    </row>
    <row r="41" spans="1:17" s="149" customFormat="1" ht="18" customHeight="1">
      <c r="A41" s="156" t="s">
        <v>235</v>
      </c>
      <c r="B41" s="155">
        <v>3.09</v>
      </c>
      <c r="C41" s="151">
        <v>9.286</v>
      </c>
      <c r="D41" s="151">
        <f t="shared" si="24"/>
        <v>12.376</v>
      </c>
      <c r="E41" s="154">
        <f t="shared" si="25"/>
        <v>0.0009320495510557706</v>
      </c>
      <c r="F41" s="152">
        <v>1.6480000000000001</v>
      </c>
      <c r="G41" s="151">
        <v>14.866</v>
      </c>
      <c r="H41" s="151">
        <f t="shared" si="26"/>
        <v>16.514</v>
      </c>
      <c r="I41" s="153">
        <f t="shared" si="27"/>
        <v>-0.25057526946832986</v>
      </c>
      <c r="J41" s="152">
        <v>3.09</v>
      </c>
      <c r="K41" s="151">
        <v>9.286</v>
      </c>
      <c r="L41" s="151">
        <f t="shared" si="28"/>
        <v>12.376</v>
      </c>
      <c r="M41" s="153">
        <f t="shared" si="29"/>
        <v>0.0009320495510557706</v>
      </c>
      <c r="N41" s="152">
        <v>1.6480000000000001</v>
      </c>
      <c r="O41" s="151">
        <v>14.866</v>
      </c>
      <c r="P41" s="151">
        <f t="shared" si="30"/>
        <v>16.514</v>
      </c>
      <c r="Q41" s="150">
        <f t="shared" si="31"/>
        <v>-0.25057526946832986</v>
      </c>
    </row>
    <row r="42" spans="1:17" s="149" customFormat="1" ht="18" customHeight="1">
      <c r="A42" s="156" t="s">
        <v>240</v>
      </c>
      <c r="B42" s="155">
        <v>0</v>
      </c>
      <c r="C42" s="151">
        <v>11.727</v>
      </c>
      <c r="D42" s="151">
        <f t="shared" si="24"/>
        <v>11.727</v>
      </c>
      <c r="E42" s="154">
        <f t="shared" si="25"/>
        <v>0.0008831726798021188</v>
      </c>
      <c r="F42" s="152">
        <v>0.092</v>
      </c>
      <c r="G42" s="151"/>
      <c r="H42" s="151">
        <f t="shared" si="26"/>
        <v>0.092</v>
      </c>
      <c r="I42" s="153"/>
      <c r="J42" s="152"/>
      <c r="K42" s="151">
        <v>11.727</v>
      </c>
      <c r="L42" s="151">
        <f t="shared" si="28"/>
        <v>11.727</v>
      </c>
      <c r="M42" s="153">
        <f t="shared" si="29"/>
        <v>0.0008831726798021188</v>
      </c>
      <c r="N42" s="152">
        <v>0.092</v>
      </c>
      <c r="O42" s="151"/>
      <c r="P42" s="151">
        <f t="shared" si="30"/>
        <v>0.092</v>
      </c>
      <c r="Q42" s="150" t="s">
        <v>46</v>
      </c>
    </row>
    <row r="43" spans="1:17" s="149" customFormat="1" ht="18" customHeight="1">
      <c r="A43" s="156" t="s">
        <v>218</v>
      </c>
      <c r="B43" s="155">
        <v>11.347</v>
      </c>
      <c r="C43" s="151">
        <v>0</v>
      </c>
      <c r="D43" s="151">
        <f t="shared" si="24"/>
        <v>11.347</v>
      </c>
      <c r="E43" s="154">
        <f t="shared" si="25"/>
        <v>0.0008545544809170837</v>
      </c>
      <c r="F43" s="152">
        <v>15.714</v>
      </c>
      <c r="G43" s="151"/>
      <c r="H43" s="151">
        <f t="shared" si="26"/>
        <v>15.714</v>
      </c>
      <c r="I43" s="153">
        <f t="shared" si="27"/>
        <v>-0.27790505281914224</v>
      </c>
      <c r="J43" s="152">
        <v>11.347</v>
      </c>
      <c r="K43" s="151"/>
      <c r="L43" s="151">
        <f t="shared" si="28"/>
        <v>11.347</v>
      </c>
      <c r="M43" s="153">
        <f t="shared" si="29"/>
        <v>0.0008545544809170837</v>
      </c>
      <c r="N43" s="152">
        <v>15.714</v>
      </c>
      <c r="O43" s="151"/>
      <c r="P43" s="151">
        <f t="shared" si="30"/>
        <v>15.714</v>
      </c>
      <c r="Q43" s="150">
        <f t="shared" si="31"/>
        <v>-0.27790505281914224</v>
      </c>
    </row>
    <row r="44" spans="1:17" s="149" customFormat="1" ht="18" customHeight="1">
      <c r="A44" s="156" t="s">
        <v>236</v>
      </c>
      <c r="B44" s="155">
        <v>4.688000000000001</v>
      </c>
      <c r="C44" s="151">
        <v>4.4</v>
      </c>
      <c r="D44" s="151">
        <f t="shared" si="24"/>
        <v>9.088000000000001</v>
      </c>
      <c r="E44" s="154">
        <f t="shared" si="25"/>
        <v>0.0006844268196505207</v>
      </c>
      <c r="F44" s="152">
        <v>7.079000000000001</v>
      </c>
      <c r="G44" s="151"/>
      <c r="H44" s="151">
        <f t="shared" si="26"/>
        <v>7.079000000000001</v>
      </c>
      <c r="I44" s="153">
        <f t="shared" si="27"/>
        <v>0.2837971464896172</v>
      </c>
      <c r="J44" s="152">
        <v>4.688000000000001</v>
      </c>
      <c r="K44" s="151">
        <v>4.4</v>
      </c>
      <c r="L44" s="151">
        <f t="shared" si="28"/>
        <v>9.088000000000001</v>
      </c>
      <c r="M44" s="153">
        <f t="shared" si="29"/>
        <v>0.0006844268196505207</v>
      </c>
      <c r="N44" s="152">
        <v>7.079000000000001</v>
      </c>
      <c r="O44" s="151"/>
      <c r="P44" s="151">
        <f t="shared" si="30"/>
        <v>7.079000000000001</v>
      </c>
      <c r="Q44" s="150">
        <f t="shared" si="31"/>
        <v>0.2837971464896172</v>
      </c>
    </row>
    <row r="45" spans="1:17" s="149" customFormat="1" ht="18" customHeight="1">
      <c r="A45" s="156" t="s">
        <v>217</v>
      </c>
      <c r="B45" s="155">
        <v>6.867</v>
      </c>
      <c r="C45" s="151">
        <v>1.309</v>
      </c>
      <c r="D45" s="151">
        <f t="shared" si="24"/>
        <v>8.176</v>
      </c>
      <c r="E45" s="154">
        <f t="shared" si="25"/>
        <v>0.0006157431423264367</v>
      </c>
      <c r="F45" s="152">
        <v>10.08</v>
      </c>
      <c r="G45" s="151">
        <v>1.619</v>
      </c>
      <c r="H45" s="151">
        <f t="shared" si="26"/>
        <v>11.699</v>
      </c>
      <c r="I45" s="153">
        <f t="shared" si="27"/>
        <v>-0.30113684930335927</v>
      </c>
      <c r="J45" s="152">
        <v>6.867</v>
      </c>
      <c r="K45" s="151">
        <v>1.309</v>
      </c>
      <c r="L45" s="151">
        <f t="shared" si="28"/>
        <v>8.176</v>
      </c>
      <c r="M45" s="153">
        <f t="shared" si="29"/>
        <v>0.0006157431423264367</v>
      </c>
      <c r="N45" s="152">
        <v>10.08</v>
      </c>
      <c r="O45" s="151">
        <v>1.619</v>
      </c>
      <c r="P45" s="151">
        <f t="shared" si="30"/>
        <v>11.699</v>
      </c>
      <c r="Q45" s="150">
        <f t="shared" si="31"/>
        <v>-0.30113684930335927</v>
      </c>
    </row>
    <row r="46" spans="1:17" s="149" customFormat="1" ht="18" customHeight="1">
      <c r="A46" s="416" t="s">
        <v>209</v>
      </c>
      <c r="B46" s="417">
        <v>6.83</v>
      </c>
      <c r="C46" s="418">
        <v>0.804</v>
      </c>
      <c r="D46" s="418">
        <f t="shared" si="24"/>
        <v>7.634</v>
      </c>
      <c r="E46" s="419">
        <f t="shared" si="25"/>
        <v>0.0005749245533904131</v>
      </c>
      <c r="F46" s="420">
        <v>26.426000000000002</v>
      </c>
      <c r="G46" s="418">
        <v>4.721999999999998</v>
      </c>
      <c r="H46" s="418">
        <f t="shared" si="26"/>
        <v>31.148</v>
      </c>
      <c r="I46" s="421">
        <f t="shared" si="27"/>
        <v>-0.754912032875305</v>
      </c>
      <c r="J46" s="420">
        <v>6.83</v>
      </c>
      <c r="K46" s="418">
        <v>0.804</v>
      </c>
      <c r="L46" s="418">
        <f t="shared" si="28"/>
        <v>7.634</v>
      </c>
      <c r="M46" s="421">
        <f t="shared" si="29"/>
        <v>0.0005749245533904131</v>
      </c>
      <c r="N46" s="420">
        <v>26.426000000000002</v>
      </c>
      <c r="O46" s="418">
        <v>4.721999999999998</v>
      </c>
      <c r="P46" s="418">
        <f t="shared" si="30"/>
        <v>31.148</v>
      </c>
      <c r="Q46" s="422">
        <f t="shared" si="31"/>
        <v>-0.754912032875305</v>
      </c>
    </row>
    <row r="47" spans="1:17" s="149" customFormat="1" ht="18" customHeight="1">
      <c r="A47" s="156" t="s">
        <v>241</v>
      </c>
      <c r="B47" s="155">
        <v>5.663</v>
      </c>
      <c r="C47" s="151">
        <v>0.47000000000000003</v>
      </c>
      <c r="D47" s="151">
        <f t="shared" si="24"/>
        <v>6.133</v>
      </c>
      <c r="E47" s="154">
        <f t="shared" si="25"/>
        <v>0.00046188266779452497</v>
      </c>
      <c r="F47" s="152">
        <v>5.6739999999999995</v>
      </c>
      <c r="G47" s="151">
        <v>0.62</v>
      </c>
      <c r="H47" s="151">
        <f t="shared" si="26"/>
        <v>6.294</v>
      </c>
      <c r="I47" s="153">
        <f t="shared" si="27"/>
        <v>-0.025579917381633233</v>
      </c>
      <c r="J47" s="152">
        <v>5.663</v>
      </c>
      <c r="K47" s="151">
        <v>0.47000000000000003</v>
      </c>
      <c r="L47" s="151">
        <f t="shared" si="28"/>
        <v>6.133</v>
      </c>
      <c r="M47" s="153">
        <f t="shared" si="29"/>
        <v>0.00046188266779452497</v>
      </c>
      <c r="N47" s="152">
        <v>5.6739999999999995</v>
      </c>
      <c r="O47" s="151">
        <v>0.62</v>
      </c>
      <c r="P47" s="151">
        <f t="shared" si="30"/>
        <v>6.294</v>
      </c>
      <c r="Q47" s="150">
        <f t="shared" si="31"/>
        <v>-0.025579917381633233</v>
      </c>
    </row>
    <row r="48" spans="1:17" s="149" customFormat="1" ht="18" customHeight="1">
      <c r="A48" s="156" t="s">
        <v>234</v>
      </c>
      <c r="B48" s="155">
        <v>5.053</v>
      </c>
      <c r="C48" s="151">
        <v>0.7</v>
      </c>
      <c r="D48" s="151">
        <f>C48+B48</f>
        <v>5.753</v>
      </c>
      <c r="E48" s="154">
        <f>D48/$D$8</f>
        <v>0.00043326446890949</v>
      </c>
      <c r="F48" s="152">
        <v>9.347000000000001</v>
      </c>
      <c r="G48" s="151">
        <v>3.4839999999999995</v>
      </c>
      <c r="H48" s="151">
        <f>G48+F48</f>
        <v>12.831000000000001</v>
      </c>
      <c r="I48" s="153">
        <f>(D48/H48-1)</f>
        <v>-0.5516327643987219</v>
      </c>
      <c r="J48" s="152">
        <v>5.053</v>
      </c>
      <c r="K48" s="151">
        <v>0.7</v>
      </c>
      <c r="L48" s="151">
        <f>K48+J48</f>
        <v>5.753</v>
      </c>
      <c r="M48" s="153">
        <f>(L48/$L$8)</f>
        <v>0.00043326446890949</v>
      </c>
      <c r="N48" s="152">
        <v>9.347000000000001</v>
      </c>
      <c r="O48" s="151">
        <v>3.4839999999999995</v>
      </c>
      <c r="P48" s="151">
        <f>O48+N48</f>
        <v>12.831000000000001</v>
      </c>
      <c r="Q48" s="150">
        <f>(L48/P48-1)</f>
        <v>-0.5516327643987219</v>
      </c>
    </row>
    <row r="49" spans="1:17" s="149" customFormat="1" ht="18" customHeight="1" thickBot="1">
      <c r="A49" s="430" t="s">
        <v>242</v>
      </c>
      <c r="B49" s="431">
        <v>898.4270000000004</v>
      </c>
      <c r="C49" s="432">
        <v>1014.4509999999992</v>
      </c>
      <c r="D49" s="432">
        <f>C49+B49</f>
        <v>1912.8779999999997</v>
      </c>
      <c r="E49" s="433">
        <f>D49/$D$8</f>
        <v>0.14406085012317874</v>
      </c>
      <c r="F49" s="434">
        <v>1183.3149999999991</v>
      </c>
      <c r="G49" s="432">
        <v>586.9699999999997</v>
      </c>
      <c r="H49" s="432">
        <f>G49+F49</f>
        <v>1770.284999999999</v>
      </c>
      <c r="I49" s="435">
        <f>(D49/H49-1)</f>
        <v>0.0805480473483089</v>
      </c>
      <c r="J49" s="434">
        <v>898.4270000000004</v>
      </c>
      <c r="K49" s="432">
        <v>1014.4509999999992</v>
      </c>
      <c r="L49" s="432">
        <f>K49+J49</f>
        <v>1912.8779999999997</v>
      </c>
      <c r="M49" s="435">
        <f>(L49/$L$8)</f>
        <v>0.14406085012317874</v>
      </c>
      <c r="N49" s="434">
        <v>1183.3149999999991</v>
      </c>
      <c r="O49" s="432">
        <v>586.9699999999997</v>
      </c>
      <c r="P49" s="432">
        <f>O49+N49</f>
        <v>1770.284999999999</v>
      </c>
      <c r="Q49" s="436">
        <f>(L49/P49-1)</f>
        <v>0.0805480473483089</v>
      </c>
    </row>
    <row r="50" ht="10.5" customHeight="1" thickTop="1">
      <c r="A50" s="110"/>
    </row>
    <row r="51" ht="13.5" customHeight="1">
      <c r="A51" s="110" t="s">
        <v>49</v>
      </c>
    </row>
  </sheetData>
  <sheetProtection/>
  <mergeCells count="14"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Q50:Q65536 I50:I65536 I3 Q3">
    <cfRule type="cellIs" priority="4" dxfId="91" operator="lessThan" stopIfTrue="1">
      <formula>0</formula>
    </cfRule>
  </conditionalFormatting>
  <conditionalFormatting sqref="I8:I49 Q8:Q49">
    <cfRule type="cellIs" priority="5" dxfId="91" operator="lessThan">
      <formula>0</formula>
    </cfRule>
    <cfRule type="cellIs" priority="6" dxfId="93" operator="greaterThanOrEqual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98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0.28125" style="117" customWidth="1"/>
    <col min="2" max="2" width="9.57421875" style="117" bestFit="1" customWidth="1"/>
    <col min="3" max="3" width="11.8515625" style="117" customWidth="1"/>
    <col min="4" max="4" width="9.57421875" style="117" customWidth="1"/>
    <col min="5" max="5" width="11.00390625" style="117" customWidth="1"/>
    <col min="6" max="6" width="11.421875" style="117" bestFit="1" customWidth="1"/>
    <col min="7" max="8" width="9.28125" style="117" bestFit="1" customWidth="1"/>
    <col min="9" max="9" width="10.7109375" style="117" bestFit="1" customWidth="1"/>
    <col min="10" max="10" width="8.7109375" style="117" customWidth="1"/>
    <col min="11" max="11" width="9.7109375" style="117" bestFit="1" customWidth="1"/>
    <col min="12" max="12" width="11.421875" style="117" bestFit="1" customWidth="1"/>
    <col min="13" max="13" width="10.28125" style="117" bestFit="1" customWidth="1"/>
    <col min="14" max="15" width="11.140625" style="117" bestFit="1" customWidth="1"/>
    <col min="16" max="16" width="8.7109375" style="117" customWidth="1"/>
    <col min="17" max="17" width="10.28125" style="117" customWidth="1"/>
    <col min="18" max="18" width="11.140625" style="117" bestFit="1" customWidth="1"/>
    <col min="19" max="19" width="9.8515625" style="117" bestFit="1" customWidth="1"/>
    <col min="20" max="21" width="11.140625" style="117" bestFit="1" customWidth="1"/>
    <col min="22" max="22" width="8.28125" style="117" customWidth="1"/>
    <col min="23" max="23" width="10.28125" style="117" customWidth="1"/>
    <col min="24" max="24" width="11.140625" style="117" bestFit="1" customWidth="1"/>
    <col min="25" max="25" width="9.8515625" style="117" bestFit="1" customWidth="1"/>
    <col min="26" max="16384" width="8.00390625" style="117" customWidth="1"/>
  </cols>
  <sheetData>
    <row r="1" spans="24:25" ht="18.75" thickBot="1">
      <c r="X1" s="595" t="s">
        <v>27</v>
      </c>
      <c r="Y1" s="596"/>
    </row>
    <row r="2" ht="5.25" customHeight="1" thickBot="1"/>
    <row r="3" spans="1:25" ht="24" customHeight="1" thickTop="1">
      <c r="A3" s="656" t="s">
        <v>59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8"/>
    </row>
    <row r="4" spans="1:25" ht="17.25" customHeight="1" thickBot="1">
      <c r="A4" s="667" t="s">
        <v>43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9"/>
    </row>
    <row r="5" spans="1:25" s="225" customFormat="1" ht="15.75" customHeight="1" thickBot="1" thickTop="1">
      <c r="A5" s="600" t="s">
        <v>58</v>
      </c>
      <c r="B5" s="673" t="s">
        <v>35</v>
      </c>
      <c r="C5" s="674"/>
      <c r="D5" s="674"/>
      <c r="E5" s="674"/>
      <c r="F5" s="674"/>
      <c r="G5" s="674"/>
      <c r="H5" s="674"/>
      <c r="I5" s="674"/>
      <c r="J5" s="675"/>
      <c r="K5" s="675"/>
      <c r="L5" s="675"/>
      <c r="M5" s="676"/>
      <c r="N5" s="673" t="s">
        <v>34</v>
      </c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7"/>
    </row>
    <row r="6" spans="1:25" s="130" customFormat="1" ht="26.25" customHeight="1">
      <c r="A6" s="601"/>
      <c r="B6" s="662" t="s">
        <v>426</v>
      </c>
      <c r="C6" s="663"/>
      <c r="D6" s="663"/>
      <c r="E6" s="663"/>
      <c r="F6" s="663"/>
      <c r="G6" s="659" t="s">
        <v>33</v>
      </c>
      <c r="H6" s="662" t="s">
        <v>142</v>
      </c>
      <c r="I6" s="663"/>
      <c r="J6" s="663"/>
      <c r="K6" s="663"/>
      <c r="L6" s="663"/>
      <c r="M6" s="670" t="s">
        <v>32</v>
      </c>
      <c r="N6" s="662" t="s">
        <v>427</v>
      </c>
      <c r="O6" s="663"/>
      <c r="P6" s="663"/>
      <c r="Q6" s="663"/>
      <c r="R6" s="663"/>
      <c r="S6" s="659" t="s">
        <v>33</v>
      </c>
      <c r="T6" s="662" t="s">
        <v>143</v>
      </c>
      <c r="U6" s="663"/>
      <c r="V6" s="663"/>
      <c r="W6" s="663"/>
      <c r="X6" s="663"/>
      <c r="Y6" s="664" t="s">
        <v>32</v>
      </c>
    </row>
    <row r="7" spans="1:25" s="130" customFormat="1" ht="26.25" customHeight="1">
      <c r="A7" s="602"/>
      <c r="B7" s="651" t="s">
        <v>21</v>
      </c>
      <c r="C7" s="652"/>
      <c r="D7" s="653" t="s">
        <v>20</v>
      </c>
      <c r="E7" s="652"/>
      <c r="F7" s="654" t="s">
        <v>16</v>
      </c>
      <c r="G7" s="660"/>
      <c r="H7" s="651" t="s">
        <v>21</v>
      </c>
      <c r="I7" s="652"/>
      <c r="J7" s="653" t="s">
        <v>20</v>
      </c>
      <c r="K7" s="652"/>
      <c r="L7" s="654" t="s">
        <v>16</v>
      </c>
      <c r="M7" s="671"/>
      <c r="N7" s="651" t="s">
        <v>21</v>
      </c>
      <c r="O7" s="652"/>
      <c r="P7" s="653" t="s">
        <v>20</v>
      </c>
      <c r="Q7" s="652"/>
      <c r="R7" s="654" t="s">
        <v>16</v>
      </c>
      <c r="S7" s="660"/>
      <c r="T7" s="651" t="s">
        <v>21</v>
      </c>
      <c r="U7" s="652"/>
      <c r="V7" s="653" t="s">
        <v>20</v>
      </c>
      <c r="W7" s="652"/>
      <c r="X7" s="654" t="s">
        <v>16</v>
      </c>
      <c r="Y7" s="665"/>
    </row>
    <row r="8" spans="1:25" s="221" customFormat="1" ht="21" customHeight="1" thickBot="1">
      <c r="A8" s="603"/>
      <c r="B8" s="224" t="s">
        <v>18</v>
      </c>
      <c r="C8" s="222" t="s">
        <v>17</v>
      </c>
      <c r="D8" s="223" t="s">
        <v>18</v>
      </c>
      <c r="E8" s="222" t="s">
        <v>17</v>
      </c>
      <c r="F8" s="655"/>
      <c r="G8" s="661"/>
      <c r="H8" s="224" t="s">
        <v>18</v>
      </c>
      <c r="I8" s="222" t="s">
        <v>17</v>
      </c>
      <c r="J8" s="223" t="s">
        <v>18</v>
      </c>
      <c r="K8" s="222" t="s">
        <v>17</v>
      </c>
      <c r="L8" s="655"/>
      <c r="M8" s="672"/>
      <c r="N8" s="224" t="s">
        <v>18</v>
      </c>
      <c r="O8" s="222" t="s">
        <v>17</v>
      </c>
      <c r="P8" s="223" t="s">
        <v>18</v>
      </c>
      <c r="Q8" s="222" t="s">
        <v>17</v>
      </c>
      <c r="R8" s="655"/>
      <c r="S8" s="661"/>
      <c r="T8" s="224" t="s">
        <v>18</v>
      </c>
      <c r="U8" s="222" t="s">
        <v>17</v>
      </c>
      <c r="V8" s="223" t="s">
        <v>18</v>
      </c>
      <c r="W8" s="222" t="s">
        <v>17</v>
      </c>
      <c r="X8" s="655"/>
      <c r="Y8" s="666"/>
    </row>
    <row r="9" spans="1:25" s="214" customFormat="1" ht="18" customHeight="1" thickBot="1" thickTop="1">
      <c r="A9" s="220" t="s">
        <v>23</v>
      </c>
      <c r="B9" s="218">
        <f>B10+B35+B51+B66+B88+B96</f>
        <v>540371</v>
      </c>
      <c r="C9" s="217">
        <f>C10+C35+C51+C66+C88+C96</f>
        <v>513548</v>
      </c>
      <c r="D9" s="216">
        <f>D10+D35+D51+D66+D88+D96</f>
        <v>6030</v>
      </c>
      <c r="E9" s="217">
        <f>E10+E35+E51+E66+E88+E96</f>
        <v>5677</v>
      </c>
      <c r="F9" s="216">
        <f aca="true" t="shared" si="0" ref="F9:F50">SUM(B9:E9)</f>
        <v>1065626</v>
      </c>
      <c r="G9" s="219">
        <f aca="true" t="shared" si="1" ref="G9:G50">F9/$F$9</f>
        <v>1</v>
      </c>
      <c r="H9" s="218">
        <f>H10+H35+H51+H66+H88+H96</f>
        <v>500267</v>
      </c>
      <c r="I9" s="217">
        <f>I10+I35+I51+I66+I88+I96</f>
        <v>493422</v>
      </c>
      <c r="J9" s="216">
        <f>J10+J35+J51+J66+J88+J96</f>
        <v>5930</v>
      </c>
      <c r="K9" s="217">
        <f>K10+K35+K51+K66+K88+K96</f>
        <v>6240</v>
      </c>
      <c r="L9" s="216">
        <f aca="true" t="shared" si="2" ref="L9:L50">SUM(H9:K9)</f>
        <v>1005859</v>
      </c>
      <c r="M9" s="429">
        <f aca="true" t="shared" si="3" ref="M9:M50">IF(ISERROR(F9/L9-1),"         /0",(F9/L9-1))</f>
        <v>0.05941886487072234</v>
      </c>
      <c r="N9" s="218">
        <f>N10+N35+N51+N66+N88+N96</f>
        <v>540371</v>
      </c>
      <c r="O9" s="217">
        <f>O10+O35+O51+O66+O88+O96</f>
        <v>513548</v>
      </c>
      <c r="P9" s="216">
        <f>P10+P35+P51+P66+P88+P96</f>
        <v>6030</v>
      </c>
      <c r="Q9" s="217">
        <f>Q10+Q35+Q51+Q66+Q88+Q96</f>
        <v>5677</v>
      </c>
      <c r="R9" s="216">
        <f aca="true" t="shared" si="4" ref="R9:R50">SUM(N9:Q9)</f>
        <v>1065626</v>
      </c>
      <c r="S9" s="219">
        <f aca="true" t="shared" si="5" ref="S9:S50">R9/$R$9</f>
        <v>1</v>
      </c>
      <c r="T9" s="218">
        <f>T10+T35+T51+T66+T88+T96</f>
        <v>500267</v>
      </c>
      <c r="U9" s="217">
        <f>U10+U35+U51+U66+U88+U96</f>
        <v>493422</v>
      </c>
      <c r="V9" s="216">
        <f>V10+V35+V51+V66+V88+V96</f>
        <v>5930</v>
      </c>
      <c r="W9" s="217">
        <f>W10+W35+W51+W66+W88+W96</f>
        <v>6240</v>
      </c>
      <c r="X9" s="216">
        <f aca="true" t="shared" si="6" ref="X9:X50">SUM(T9:W9)</f>
        <v>1005859</v>
      </c>
      <c r="Y9" s="215">
        <f aca="true" t="shared" si="7" ref="Y9:Y50">IF(ISERROR(R9/X9-1),"         /0",(R9/X9-1))</f>
        <v>0.05941886487072234</v>
      </c>
    </row>
    <row r="10" spans="1:25" s="191" customFormat="1" ht="19.5" customHeight="1">
      <c r="A10" s="198" t="s">
        <v>57</v>
      </c>
      <c r="B10" s="195">
        <f>SUM(B11:B34)</f>
        <v>169917</v>
      </c>
      <c r="C10" s="194">
        <f>SUM(C11:C34)</f>
        <v>159795</v>
      </c>
      <c r="D10" s="193">
        <f>SUM(D11:D34)</f>
        <v>546</v>
      </c>
      <c r="E10" s="194">
        <f>SUM(E11:E34)</f>
        <v>937</v>
      </c>
      <c r="F10" s="193">
        <f t="shared" si="0"/>
        <v>331195</v>
      </c>
      <c r="G10" s="196">
        <f t="shared" si="1"/>
        <v>0.3107985353210226</v>
      </c>
      <c r="H10" s="195">
        <f>SUM(H11:H34)</f>
        <v>150028</v>
      </c>
      <c r="I10" s="194">
        <f>SUM(I11:I34)</f>
        <v>150923</v>
      </c>
      <c r="J10" s="193">
        <f>SUM(J11:J34)</f>
        <v>384</v>
      </c>
      <c r="K10" s="194">
        <f>SUM(K11:K34)</f>
        <v>13</v>
      </c>
      <c r="L10" s="193">
        <f t="shared" si="2"/>
        <v>301348</v>
      </c>
      <c r="M10" s="197">
        <f t="shared" si="3"/>
        <v>0.09904495798877044</v>
      </c>
      <c r="N10" s="195">
        <f>SUM(N11:N34)</f>
        <v>169917</v>
      </c>
      <c r="O10" s="194">
        <f>SUM(O11:O34)</f>
        <v>159795</v>
      </c>
      <c r="P10" s="193">
        <f>SUM(P11:P34)</f>
        <v>546</v>
      </c>
      <c r="Q10" s="194">
        <f>SUM(Q11:Q34)</f>
        <v>937</v>
      </c>
      <c r="R10" s="193">
        <f t="shared" si="4"/>
        <v>331195</v>
      </c>
      <c r="S10" s="196">
        <f t="shared" si="5"/>
        <v>0.3107985353210226</v>
      </c>
      <c r="T10" s="195">
        <f>SUM(T11:T34)</f>
        <v>150028</v>
      </c>
      <c r="U10" s="194">
        <f>SUM(U11:U34)</f>
        <v>150923</v>
      </c>
      <c r="V10" s="193">
        <f>SUM(V11:V34)</f>
        <v>384</v>
      </c>
      <c r="W10" s="194">
        <f>SUM(W11:W34)</f>
        <v>13</v>
      </c>
      <c r="X10" s="193">
        <f t="shared" si="6"/>
        <v>301348</v>
      </c>
      <c r="Y10" s="192">
        <f t="shared" si="7"/>
        <v>0.09904495798877044</v>
      </c>
    </row>
    <row r="11" spans="1:25" ht="19.5" customHeight="1">
      <c r="A11" s="190" t="s">
        <v>243</v>
      </c>
      <c r="B11" s="188">
        <v>27135</v>
      </c>
      <c r="C11" s="185">
        <v>25392</v>
      </c>
      <c r="D11" s="184">
        <v>57</v>
      </c>
      <c r="E11" s="185">
        <v>87</v>
      </c>
      <c r="F11" s="184">
        <f t="shared" si="0"/>
        <v>52671</v>
      </c>
      <c r="G11" s="187">
        <f t="shared" si="1"/>
        <v>0.049427284994923174</v>
      </c>
      <c r="H11" s="188">
        <v>27179</v>
      </c>
      <c r="I11" s="185">
        <v>30270</v>
      </c>
      <c r="J11" s="184">
        <v>0</v>
      </c>
      <c r="K11" s="185">
        <v>0</v>
      </c>
      <c r="L11" s="184">
        <f t="shared" si="2"/>
        <v>57449</v>
      </c>
      <c r="M11" s="189">
        <f t="shared" si="3"/>
        <v>-0.08316941983324344</v>
      </c>
      <c r="N11" s="188">
        <v>27135</v>
      </c>
      <c r="O11" s="185">
        <v>25392</v>
      </c>
      <c r="P11" s="184">
        <v>57</v>
      </c>
      <c r="Q11" s="185">
        <v>87</v>
      </c>
      <c r="R11" s="184">
        <f t="shared" si="4"/>
        <v>52671</v>
      </c>
      <c r="S11" s="187">
        <f t="shared" si="5"/>
        <v>0.049427284994923174</v>
      </c>
      <c r="T11" s="188">
        <v>27179</v>
      </c>
      <c r="U11" s="185">
        <v>30270</v>
      </c>
      <c r="V11" s="184">
        <v>0</v>
      </c>
      <c r="W11" s="185">
        <v>0</v>
      </c>
      <c r="X11" s="184">
        <f t="shared" si="6"/>
        <v>57449</v>
      </c>
      <c r="Y11" s="183">
        <f t="shared" si="7"/>
        <v>-0.08316941983324344</v>
      </c>
    </row>
    <row r="12" spans="1:25" ht="19.5" customHeight="1">
      <c r="A12" s="190" t="s">
        <v>442</v>
      </c>
      <c r="B12" s="188">
        <v>12412</v>
      </c>
      <c r="C12" s="185">
        <v>14114</v>
      </c>
      <c r="D12" s="184">
        <v>0</v>
      </c>
      <c r="E12" s="185">
        <v>0</v>
      </c>
      <c r="F12" s="184">
        <f t="shared" si="0"/>
        <v>26526</v>
      </c>
      <c r="G12" s="187">
        <f t="shared" si="1"/>
        <v>0.024892410658148355</v>
      </c>
      <c r="H12" s="188">
        <v>16747</v>
      </c>
      <c r="I12" s="185">
        <v>17229</v>
      </c>
      <c r="J12" s="184">
        <v>1</v>
      </c>
      <c r="K12" s="185"/>
      <c r="L12" s="184">
        <f t="shared" si="2"/>
        <v>33977</v>
      </c>
      <c r="M12" s="189">
        <f t="shared" si="3"/>
        <v>-0.2192954057156311</v>
      </c>
      <c r="N12" s="188">
        <v>12412</v>
      </c>
      <c r="O12" s="185">
        <v>14114</v>
      </c>
      <c r="P12" s="184"/>
      <c r="Q12" s="185"/>
      <c r="R12" s="184">
        <f t="shared" si="4"/>
        <v>26526</v>
      </c>
      <c r="S12" s="187">
        <f t="shared" si="5"/>
        <v>0.024892410658148355</v>
      </c>
      <c r="T12" s="188">
        <v>16747</v>
      </c>
      <c r="U12" s="185">
        <v>17229</v>
      </c>
      <c r="V12" s="184">
        <v>1</v>
      </c>
      <c r="W12" s="185"/>
      <c r="X12" s="184">
        <f t="shared" si="6"/>
        <v>33977</v>
      </c>
      <c r="Y12" s="183">
        <f t="shared" si="7"/>
        <v>-0.2192954057156311</v>
      </c>
    </row>
    <row r="13" spans="1:25" ht="19.5" customHeight="1">
      <c r="A13" s="190" t="s">
        <v>244</v>
      </c>
      <c r="B13" s="188">
        <v>13273</v>
      </c>
      <c r="C13" s="185">
        <v>9093</v>
      </c>
      <c r="D13" s="184">
        <v>0</v>
      </c>
      <c r="E13" s="185">
        <v>8</v>
      </c>
      <c r="F13" s="184">
        <f t="shared" si="0"/>
        <v>22374</v>
      </c>
      <c r="G13" s="187">
        <f t="shared" si="1"/>
        <v>0.020996109329164264</v>
      </c>
      <c r="H13" s="188">
        <v>9353</v>
      </c>
      <c r="I13" s="185">
        <v>9582</v>
      </c>
      <c r="J13" s="184">
        <v>0</v>
      </c>
      <c r="K13" s="185">
        <v>0</v>
      </c>
      <c r="L13" s="184">
        <f t="shared" si="2"/>
        <v>18935</v>
      </c>
      <c r="M13" s="189">
        <f t="shared" si="3"/>
        <v>0.18162133614998677</v>
      </c>
      <c r="N13" s="188">
        <v>13273</v>
      </c>
      <c r="O13" s="185">
        <v>9093</v>
      </c>
      <c r="P13" s="184">
        <v>0</v>
      </c>
      <c r="Q13" s="185">
        <v>8</v>
      </c>
      <c r="R13" s="184">
        <f t="shared" si="4"/>
        <v>22374</v>
      </c>
      <c r="S13" s="187">
        <f t="shared" si="5"/>
        <v>0.020996109329164264</v>
      </c>
      <c r="T13" s="188">
        <v>9353</v>
      </c>
      <c r="U13" s="185">
        <v>9582</v>
      </c>
      <c r="V13" s="184">
        <v>0</v>
      </c>
      <c r="W13" s="185">
        <v>0</v>
      </c>
      <c r="X13" s="184">
        <f t="shared" si="6"/>
        <v>18935</v>
      </c>
      <c r="Y13" s="183">
        <f t="shared" si="7"/>
        <v>0.18162133614998677</v>
      </c>
    </row>
    <row r="14" spans="1:25" ht="19.5" customHeight="1">
      <c r="A14" s="190" t="s">
        <v>245</v>
      </c>
      <c r="B14" s="188">
        <v>8301</v>
      </c>
      <c r="C14" s="185">
        <v>12945</v>
      </c>
      <c r="D14" s="184">
        <v>0</v>
      </c>
      <c r="E14" s="185">
        <v>0</v>
      </c>
      <c r="F14" s="184">
        <f>SUM(B14:E14)</f>
        <v>21246</v>
      </c>
      <c r="G14" s="187">
        <f>F14/$F$9</f>
        <v>0.01993757659816859</v>
      </c>
      <c r="H14" s="188">
        <v>8046</v>
      </c>
      <c r="I14" s="185">
        <v>8777</v>
      </c>
      <c r="J14" s="184">
        <v>154</v>
      </c>
      <c r="K14" s="185"/>
      <c r="L14" s="184">
        <f>SUM(H14:K14)</f>
        <v>16977</v>
      </c>
      <c r="M14" s="189">
        <f>IF(ISERROR(F14/L14-1),"         /0",(F14/L14-1))</f>
        <v>0.25145785474465443</v>
      </c>
      <c r="N14" s="188">
        <v>8301</v>
      </c>
      <c r="O14" s="185">
        <v>12945</v>
      </c>
      <c r="P14" s="184"/>
      <c r="Q14" s="185"/>
      <c r="R14" s="184">
        <f>SUM(N14:Q14)</f>
        <v>21246</v>
      </c>
      <c r="S14" s="187">
        <f>R14/$R$9</f>
        <v>0.01993757659816859</v>
      </c>
      <c r="T14" s="188">
        <v>8046</v>
      </c>
      <c r="U14" s="185">
        <v>8777</v>
      </c>
      <c r="V14" s="184">
        <v>154</v>
      </c>
      <c r="W14" s="185"/>
      <c r="X14" s="184">
        <f>SUM(T14:W14)</f>
        <v>16977</v>
      </c>
      <c r="Y14" s="183">
        <f>IF(ISERROR(R14/X14-1),"         /0",(R14/X14-1))</f>
        <v>0.25145785474465443</v>
      </c>
    </row>
    <row r="15" spans="1:25" ht="19.5" customHeight="1">
      <c r="A15" s="190" t="s">
        <v>247</v>
      </c>
      <c r="B15" s="188">
        <v>10056</v>
      </c>
      <c r="C15" s="185">
        <v>8266</v>
      </c>
      <c r="D15" s="184">
        <v>119</v>
      </c>
      <c r="E15" s="185">
        <v>64</v>
      </c>
      <c r="F15" s="184">
        <f t="shared" si="0"/>
        <v>18505</v>
      </c>
      <c r="G15" s="187">
        <f t="shared" si="1"/>
        <v>0.01736537959847076</v>
      </c>
      <c r="H15" s="188">
        <v>8410</v>
      </c>
      <c r="I15" s="185">
        <v>8020</v>
      </c>
      <c r="J15" s="184"/>
      <c r="K15" s="185"/>
      <c r="L15" s="184">
        <f t="shared" si="2"/>
        <v>16430</v>
      </c>
      <c r="M15" s="189">
        <f t="shared" si="3"/>
        <v>0.12629336579427886</v>
      </c>
      <c r="N15" s="188">
        <v>10056</v>
      </c>
      <c r="O15" s="185">
        <v>8266</v>
      </c>
      <c r="P15" s="184">
        <v>119</v>
      </c>
      <c r="Q15" s="185">
        <v>64</v>
      </c>
      <c r="R15" s="184">
        <f t="shared" si="4"/>
        <v>18505</v>
      </c>
      <c r="S15" s="187">
        <f t="shared" si="5"/>
        <v>0.01736537959847076</v>
      </c>
      <c r="T15" s="188">
        <v>8410</v>
      </c>
      <c r="U15" s="185">
        <v>8020</v>
      </c>
      <c r="V15" s="184"/>
      <c r="W15" s="185"/>
      <c r="X15" s="184">
        <f t="shared" si="6"/>
        <v>16430</v>
      </c>
      <c r="Y15" s="183">
        <f t="shared" si="7"/>
        <v>0.12629336579427886</v>
      </c>
    </row>
    <row r="16" spans="1:25" ht="19.5" customHeight="1">
      <c r="A16" s="190" t="s">
        <v>443</v>
      </c>
      <c r="B16" s="188">
        <v>8288</v>
      </c>
      <c r="C16" s="185">
        <v>9816</v>
      </c>
      <c r="D16" s="184">
        <v>0</v>
      </c>
      <c r="E16" s="185">
        <v>0</v>
      </c>
      <c r="F16" s="184">
        <f t="shared" si="0"/>
        <v>18104</v>
      </c>
      <c r="G16" s="187">
        <f t="shared" si="1"/>
        <v>0.01698907496626396</v>
      </c>
      <c r="H16" s="188">
        <v>8671</v>
      </c>
      <c r="I16" s="185">
        <v>9170</v>
      </c>
      <c r="J16" s="184"/>
      <c r="K16" s="185"/>
      <c r="L16" s="184">
        <f t="shared" si="2"/>
        <v>17841</v>
      </c>
      <c r="M16" s="189">
        <f t="shared" si="3"/>
        <v>0.0147413261588476</v>
      </c>
      <c r="N16" s="188">
        <v>8288</v>
      </c>
      <c r="O16" s="185">
        <v>9816</v>
      </c>
      <c r="P16" s="184"/>
      <c r="Q16" s="185"/>
      <c r="R16" s="184">
        <f t="shared" si="4"/>
        <v>18104</v>
      </c>
      <c r="S16" s="187">
        <f t="shared" si="5"/>
        <v>0.01698907496626396</v>
      </c>
      <c r="T16" s="188">
        <v>8671</v>
      </c>
      <c r="U16" s="185">
        <v>9170</v>
      </c>
      <c r="V16" s="184"/>
      <c r="W16" s="185"/>
      <c r="X16" s="184">
        <f t="shared" si="6"/>
        <v>17841</v>
      </c>
      <c r="Y16" s="183">
        <f t="shared" si="7"/>
        <v>0.0147413261588476</v>
      </c>
    </row>
    <row r="17" spans="1:25" ht="19.5" customHeight="1">
      <c r="A17" s="190" t="s">
        <v>246</v>
      </c>
      <c r="B17" s="188">
        <v>7264</v>
      </c>
      <c r="C17" s="185">
        <v>7280</v>
      </c>
      <c r="D17" s="184">
        <v>126</v>
      </c>
      <c r="E17" s="185">
        <v>375</v>
      </c>
      <c r="F17" s="184">
        <f aca="true" t="shared" si="8" ref="F17:F23">SUM(B17:E17)</f>
        <v>15045</v>
      </c>
      <c r="G17" s="187">
        <f aca="true" t="shared" si="9" ref="G17:G23">F17/$F$9</f>
        <v>0.01411846182431735</v>
      </c>
      <c r="H17" s="188">
        <v>7199</v>
      </c>
      <c r="I17" s="185">
        <v>9465</v>
      </c>
      <c r="J17" s="184">
        <v>104</v>
      </c>
      <c r="K17" s="185"/>
      <c r="L17" s="184">
        <f aca="true" t="shared" si="10" ref="L17:L23">SUM(H17:K17)</f>
        <v>16768</v>
      </c>
      <c r="M17" s="189">
        <f aca="true" t="shared" si="11" ref="M17:M23">IF(ISERROR(F17/L17-1),"         /0",(F17/L17-1))</f>
        <v>-0.10275524809160308</v>
      </c>
      <c r="N17" s="188">
        <v>7264</v>
      </c>
      <c r="O17" s="185">
        <v>7280</v>
      </c>
      <c r="P17" s="184">
        <v>126</v>
      </c>
      <c r="Q17" s="185">
        <v>375</v>
      </c>
      <c r="R17" s="184">
        <f aca="true" t="shared" si="12" ref="R17:R23">SUM(N17:Q17)</f>
        <v>15045</v>
      </c>
      <c r="S17" s="187">
        <f aca="true" t="shared" si="13" ref="S17:S23">R17/$R$9</f>
        <v>0.01411846182431735</v>
      </c>
      <c r="T17" s="188">
        <v>7199</v>
      </c>
      <c r="U17" s="185">
        <v>9465</v>
      </c>
      <c r="V17" s="184">
        <v>104</v>
      </c>
      <c r="W17" s="185"/>
      <c r="X17" s="184">
        <f aca="true" t="shared" si="14" ref="X17:X23">SUM(T17:W17)</f>
        <v>16768</v>
      </c>
      <c r="Y17" s="183">
        <f aca="true" t="shared" si="15" ref="Y17:Y23">IF(ISERROR(R17/X17-1),"         /0",(R17/X17-1))</f>
        <v>-0.10275524809160308</v>
      </c>
    </row>
    <row r="18" spans="1:25" ht="19.5" customHeight="1">
      <c r="A18" s="190" t="s">
        <v>444</v>
      </c>
      <c r="B18" s="188">
        <v>5804</v>
      </c>
      <c r="C18" s="185">
        <v>6928</v>
      </c>
      <c r="D18" s="184">
        <v>0</v>
      </c>
      <c r="E18" s="185">
        <v>0</v>
      </c>
      <c r="F18" s="184">
        <f t="shared" si="8"/>
        <v>12732</v>
      </c>
      <c r="G18" s="187">
        <f t="shared" si="9"/>
        <v>0.011947906676451212</v>
      </c>
      <c r="H18" s="188">
        <v>9516</v>
      </c>
      <c r="I18" s="185">
        <v>8802</v>
      </c>
      <c r="J18" s="184">
        <v>0</v>
      </c>
      <c r="K18" s="185">
        <v>0</v>
      </c>
      <c r="L18" s="184">
        <f t="shared" si="10"/>
        <v>18318</v>
      </c>
      <c r="M18" s="189">
        <f t="shared" si="11"/>
        <v>-0.3049459547985588</v>
      </c>
      <c r="N18" s="188">
        <v>5804</v>
      </c>
      <c r="O18" s="185">
        <v>6928</v>
      </c>
      <c r="P18" s="184">
        <v>0</v>
      </c>
      <c r="Q18" s="185">
        <v>0</v>
      </c>
      <c r="R18" s="184">
        <f t="shared" si="12"/>
        <v>12732</v>
      </c>
      <c r="S18" s="187">
        <f t="shared" si="13"/>
        <v>0.011947906676451212</v>
      </c>
      <c r="T18" s="188">
        <v>9516</v>
      </c>
      <c r="U18" s="185">
        <v>8802</v>
      </c>
      <c r="V18" s="184">
        <v>0</v>
      </c>
      <c r="W18" s="185">
        <v>0</v>
      </c>
      <c r="X18" s="184">
        <f t="shared" si="14"/>
        <v>18318</v>
      </c>
      <c r="Y18" s="183">
        <f t="shared" si="15"/>
        <v>-0.3049459547985588</v>
      </c>
    </row>
    <row r="19" spans="1:25" ht="19.5" customHeight="1">
      <c r="A19" s="190" t="s">
        <v>249</v>
      </c>
      <c r="B19" s="188">
        <v>6351</v>
      </c>
      <c r="C19" s="185">
        <v>5491</v>
      </c>
      <c r="D19" s="184">
        <v>1</v>
      </c>
      <c r="E19" s="185">
        <v>6</v>
      </c>
      <c r="F19" s="184">
        <f t="shared" si="8"/>
        <v>11849</v>
      </c>
      <c r="G19" s="187">
        <f t="shared" si="9"/>
        <v>0.01111928575316293</v>
      </c>
      <c r="H19" s="188">
        <v>3575</v>
      </c>
      <c r="I19" s="185">
        <v>3708</v>
      </c>
      <c r="J19" s="184"/>
      <c r="K19" s="185"/>
      <c r="L19" s="184">
        <f t="shared" si="10"/>
        <v>7283</v>
      </c>
      <c r="M19" s="189">
        <f t="shared" si="11"/>
        <v>0.6269394480296582</v>
      </c>
      <c r="N19" s="188">
        <v>6351</v>
      </c>
      <c r="O19" s="185">
        <v>5491</v>
      </c>
      <c r="P19" s="184">
        <v>1</v>
      </c>
      <c r="Q19" s="185">
        <v>6</v>
      </c>
      <c r="R19" s="184">
        <f t="shared" si="12"/>
        <v>11849</v>
      </c>
      <c r="S19" s="187">
        <f t="shared" si="13"/>
        <v>0.01111928575316293</v>
      </c>
      <c r="T19" s="188">
        <v>3575</v>
      </c>
      <c r="U19" s="185">
        <v>3708</v>
      </c>
      <c r="V19" s="184"/>
      <c r="W19" s="185"/>
      <c r="X19" s="184">
        <f t="shared" si="14"/>
        <v>7283</v>
      </c>
      <c r="Y19" s="183">
        <f t="shared" si="15"/>
        <v>0.6269394480296582</v>
      </c>
    </row>
    <row r="20" spans="1:25" ht="19.5" customHeight="1">
      <c r="A20" s="190" t="s">
        <v>445</v>
      </c>
      <c r="B20" s="188">
        <v>4756</v>
      </c>
      <c r="C20" s="185">
        <v>5865</v>
      </c>
      <c r="D20" s="184">
        <v>0</v>
      </c>
      <c r="E20" s="185">
        <v>0</v>
      </c>
      <c r="F20" s="184">
        <f t="shared" si="8"/>
        <v>10621</v>
      </c>
      <c r="G20" s="187">
        <f t="shared" si="9"/>
        <v>0.009966911468000968</v>
      </c>
      <c r="H20" s="188">
        <v>6585</v>
      </c>
      <c r="I20" s="185">
        <v>6635</v>
      </c>
      <c r="J20" s="184">
        <v>1</v>
      </c>
      <c r="K20" s="185"/>
      <c r="L20" s="184">
        <f t="shared" si="10"/>
        <v>13221</v>
      </c>
      <c r="M20" s="189">
        <f t="shared" si="11"/>
        <v>-0.19665683382497545</v>
      </c>
      <c r="N20" s="188">
        <v>4756</v>
      </c>
      <c r="O20" s="185">
        <v>5865</v>
      </c>
      <c r="P20" s="184"/>
      <c r="Q20" s="185"/>
      <c r="R20" s="184">
        <f t="shared" si="12"/>
        <v>10621</v>
      </c>
      <c r="S20" s="187">
        <f t="shared" si="13"/>
        <v>0.009966911468000968</v>
      </c>
      <c r="T20" s="188">
        <v>6585</v>
      </c>
      <c r="U20" s="185">
        <v>6635</v>
      </c>
      <c r="V20" s="184">
        <v>1</v>
      </c>
      <c r="W20" s="185"/>
      <c r="X20" s="184">
        <f t="shared" si="14"/>
        <v>13221</v>
      </c>
      <c r="Y20" s="183">
        <f t="shared" si="15"/>
        <v>-0.19665683382497545</v>
      </c>
    </row>
    <row r="21" spans="1:25" ht="19.5" customHeight="1">
      <c r="A21" s="190" t="s">
        <v>446</v>
      </c>
      <c r="B21" s="188">
        <v>4295</v>
      </c>
      <c r="C21" s="185">
        <v>4556</v>
      </c>
      <c r="D21" s="184">
        <v>0</v>
      </c>
      <c r="E21" s="185">
        <v>0</v>
      </c>
      <c r="F21" s="184">
        <f t="shared" si="8"/>
        <v>8851</v>
      </c>
      <c r="G21" s="187">
        <f t="shared" si="9"/>
        <v>0.00830591595925775</v>
      </c>
      <c r="H21" s="188">
        <v>1826</v>
      </c>
      <c r="I21" s="185">
        <v>1862</v>
      </c>
      <c r="J21" s="184"/>
      <c r="K21" s="185"/>
      <c r="L21" s="184">
        <f t="shared" si="10"/>
        <v>3688</v>
      </c>
      <c r="M21" s="189">
        <f t="shared" si="11"/>
        <v>1.399945770065076</v>
      </c>
      <c r="N21" s="188">
        <v>4295</v>
      </c>
      <c r="O21" s="185">
        <v>4556</v>
      </c>
      <c r="P21" s="184"/>
      <c r="Q21" s="185"/>
      <c r="R21" s="184">
        <f t="shared" si="12"/>
        <v>8851</v>
      </c>
      <c r="S21" s="187">
        <f t="shared" si="13"/>
        <v>0.00830591595925775</v>
      </c>
      <c r="T21" s="188">
        <v>1826</v>
      </c>
      <c r="U21" s="185">
        <v>1862</v>
      </c>
      <c r="V21" s="184"/>
      <c r="W21" s="185"/>
      <c r="X21" s="184">
        <f t="shared" si="14"/>
        <v>3688</v>
      </c>
      <c r="Y21" s="183">
        <f t="shared" si="15"/>
        <v>1.399945770065076</v>
      </c>
    </row>
    <row r="22" spans="1:25" ht="19.5" customHeight="1">
      <c r="A22" s="190" t="s">
        <v>447</v>
      </c>
      <c r="B22" s="188">
        <v>4125</v>
      </c>
      <c r="C22" s="185">
        <v>4102</v>
      </c>
      <c r="D22" s="184">
        <v>1</v>
      </c>
      <c r="E22" s="185">
        <v>4</v>
      </c>
      <c r="F22" s="184">
        <f t="shared" si="8"/>
        <v>8232</v>
      </c>
      <c r="G22" s="187">
        <f t="shared" si="9"/>
        <v>0.007725036738968456</v>
      </c>
      <c r="H22" s="188">
        <v>3524</v>
      </c>
      <c r="I22" s="185">
        <v>3146</v>
      </c>
      <c r="J22" s="184"/>
      <c r="K22" s="185"/>
      <c r="L22" s="184">
        <f t="shared" si="10"/>
        <v>6670</v>
      </c>
      <c r="M22" s="189">
        <f t="shared" si="11"/>
        <v>0.2341829085457272</v>
      </c>
      <c r="N22" s="188">
        <v>4125</v>
      </c>
      <c r="O22" s="185">
        <v>4102</v>
      </c>
      <c r="P22" s="184">
        <v>1</v>
      </c>
      <c r="Q22" s="185">
        <v>4</v>
      </c>
      <c r="R22" s="184">
        <f t="shared" si="12"/>
        <v>8232</v>
      </c>
      <c r="S22" s="187">
        <f t="shared" si="13"/>
        <v>0.007725036738968456</v>
      </c>
      <c r="T22" s="188">
        <v>3524</v>
      </c>
      <c r="U22" s="185">
        <v>3146</v>
      </c>
      <c r="V22" s="184"/>
      <c r="W22" s="185"/>
      <c r="X22" s="184">
        <f t="shared" si="14"/>
        <v>6670</v>
      </c>
      <c r="Y22" s="183">
        <f t="shared" si="15"/>
        <v>0.2341829085457272</v>
      </c>
    </row>
    <row r="23" spans="1:25" ht="19.5" customHeight="1">
      <c r="A23" s="190" t="s">
        <v>448</v>
      </c>
      <c r="B23" s="188">
        <v>3919</v>
      </c>
      <c r="C23" s="185">
        <v>3525</v>
      </c>
      <c r="D23" s="184">
        <v>0</v>
      </c>
      <c r="E23" s="185">
        <v>0</v>
      </c>
      <c r="F23" s="184">
        <f t="shared" si="8"/>
        <v>7444</v>
      </c>
      <c r="G23" s="187">
        <f t="shared" si="9"/>
        <v>0.006985565292138143</v>
      </c>
      <c r="H23" s="188">
        <v>3075</v>
      </c>
      <c r="I23" s="185">
        <v>2999</v>
      </c>
      <c r="J23" s="184"/>
      <c r="K23" s="185"/>
      <c r="L23" s="184">
        <f t="shared" si="10"/>
        <v>6074</v>
      </c>
      <c r="M23" s="189">
        <f t="shared" si="11"/>
        <v>0.22555153111623305</v>
      </c>
      <c r="N23" s="188">
        <v>3919</v>
      </c>
      <c r="O23" s="185">
        <v>3525</v>
      </c>
      <c r="P23" s="184">
        <v>0</v>
      </c>
      <c r="Q23" s="185"/>
      <c r="R23" s="184">
        <f t="shared" si="12"/>
        <v>7444</v>
      </c>
      <c r="S23" s="187">
        <f t="shared" si="13"/>
        <v>0.006985565292138143</v>
      </c>
      <c r="T23" s="188">
        <v>3075</v>
      </c>
      <c r="U23" s="185">
        <v>2999</v>
      </c>
      <c r="V23" s="184"/>
      <c r="W23" s="185"/>
      <c r="X23" s="184">
        <f t="shared" si="14"/>
        <v>6074</v>
      </c>
      <c r="Y23" s="183">
        <f t="shared" si="15"/>
        <v>0.22555153111623305</v>
      </c>
    </row>
    <row r="24" spans="1:25" ht="19.5" customHeight="1">
      <c r="A24" s="190" t="s">
        <v>449</v>
      </c>
      <c r="B24" s="188">
        <v>3746</v>
      </c>
      <c r="C24" s="185">
        <v>3399</v>
      </c>
      <c r="D24" s="184">
        <v>0</v>
      </c>
      <c r="E24" s="185">
        <v>0</v>
      </c>
      <c r="F24" s="184">
        <f t="shared" si="0"/>
        <v>7145</v>
      </c>
      <c r="G24" s="187">
        <f t="shared" si="1"/>
        <v>0.006704979045180954</v>
      </c>
      <c r="H24" s="188">
        <v>0</v>
      </c>
      <c r="I24" s="185"/>
      <c r="J24" s="184"/>
      <c r="K24" s="185"/>
      <c r="L24" s="184">
        <f t="shared" si="2"/>
        <v>0</v>
      </c>
      <c r="M24" s="189" t="str">
        <f t="shared" si="3"/>
        <v>         /0</v>
      </c>
      <c r="N24" s="188">
        <v>3746</v>
      </c>
      <c r="O24" s="185">
        <v>3399</v>
      </c>
      <c r="P24" s="184"/>
      <c r="Q24" s="185"/>
      <c r="R24" s="184">
        <f t="shared" si="4"/>
        <v>7145</v>
      </c>
      <c r="S24" s="187">
        <f t="shared" si="5"/>
        <v>0.006704979045180954</v>
      </c>
      <c r="T24" s="188">
        <v>0</v>
      </c>
      <c r="U24" s="185"/>
      <c r="V24" s="184"/>
      <c r="W24" s="185"/>
      <c r="X24" s="184">
        <f t="shared" si="6"/>
        <v>0</v>
      </c>
      <c r="Y24" s="183" t="str">
        <f t="shared" si="7"/>
        <v>         /0</v>
      </c>
    </row>
    <row r="25" spans="1:25" ht="19.5" customHeight="1">
      <c r="A25" s="190" t="s">
        <v>450</v>
      </c>
      <c r="B25" s="188">
        <v>2949</v>
      </c>
      <c r="C25" s="185">
        <v>2532</v>
      </c>
      <c r="D25" s="184">
        <v>208</v>
      </c>
      <c r="E25" s="185">
        <v>240</v>
      </c>
      <c r="F25" s="184">
        <f t="shared" si="0"/>
        <v>5929</v>
      </c>
      <c r="G25" s="187">
        <f t="shared" si="1"/>
        <v>0.005563865746518948</v>
      </c>
      <c r="H25" s="188">
        <v>2834</v>
      </c>
      <c r="I25" s="185">
        <v>2436</v>
      </c>
      <c r="J25" s="184">
        <v>0</v>
      </c>
      <c r="K25" s="185"/>
      <c r="L25" s="184">
        <f t="shared" si="2"/>
        <v>5270</v>
      </c>
      <c r="M25" s="189">
        <f t="shared" si="3"/>
        <v>0.12504743833017073</v>
      </c>
      <c r="N25" s="188">
        <v>2949</v>
      </c>
      <c r="O25" s="185">
        <v>2532</v>
      </c>
      <c r="P25" s="184">
        <v>208</v>
      </c>
      <c r="Q25" s="185">
        <v>240</v>
      </c>
      <c r="R25" s="184">
        <f t="shared" si="4"/>
        <v>5929</v>
      </c>
      <c r="S25" s="187">
        <f t="shared" si="5"/>
        <v>0.005563865746518948</v>
      </c>
      <c r="T25" s="188">
        <v>2834</v>
      </c>
      <c r="U25" s="185">
        <v>2436</v>
      </c>
      <c r="V25" s="184">
        <v>0</v>
      </c>
      <c r="W25" s="185"/>
      <c r="X25" s="184">
        <f t="shared" si="6"/>
        <v>5270</v>
      </c>
      <c r="Y25" s="183">
        <f t="shared" si="7"/>
        <v>0.12504743833017073</v>
      </c>
    </row>
    <row r="26" spans="1:25" ht="19.5" customHeight="1">
      <c r="A26" s="190" t="s">
        <v>250</v>
      </c>
      <c r="B26" s="188">
        <v>2880</v>
      </c>
      <c r="C26" s="185">
        <v>2977</v>
      </c>
      <c r="D26" s="184">
        <v>0</v>
      </c>
      <c r="E26" s="185">
        <v>0</v>
      </c>
      <c r="F26" s="184">
        <f t="shared" si="0"/>
        <v>5857</v>
      </c>
      <c r="G26" s="187">
        <f t="shared" si="1"/>
        <v>0.005496299827519224</v>
      </c>
      <c r="H26" s="188">
        <v>2155</v>
      </c>
      <c r="I26" s="185">
        <v>4404</v>
      </c>
      <c r="J26" s="184"/>
      <c r="K26" s="185"/>
      <c r="L26" s="184">
        <f t="shared" si="2"/>
        <v>6559</v>
      </c>
      <c r="M26" s="189">
        <f t="shared" si="3"/>
        <v>-0.10702851044366524</v>
      </c>
      <c r="N26" s="188">
        <v>2880</v>
      </c>
      <c r="O26" s="185">
        <v>2977</v>
      </c>
      <c r="P26" s="184"/>
      <c r="Q26" s="185"/>
      <c r="R26" s="184">
        <f t="shared" si="4"/>
        <v>5857</v>
      </c>
      <c r="S26" s="187">
        <f t="shared" si="5"/>
        <v>0.005496299827519224</v>
      </c>
      <c r="T26" s="188">
        <v>2155</v>
      </c>
      <c r="U26" s="185">
        <v>4404</v>
      </c>
      <c r="V26" s="184"/>
      <c r="W26" s="185"/>
      <c r="X26" s="184">
        <f t="shared" si="6"/>
        <v>6559</v>
      </c>
      <c r="Y26" s="183">
        <f t="shared" si="7"/>
        <v>-0.10702851044366524</v>
      </c>
    </row>
    <row r="27" spans="1:25" ht="19.5" customHeight="1">
      <c r="A27" s="190" t="s">
        <v>451</v>
      </c>
      <c r="B27" s="188">
        <v>3723</v>
      </c>
      <c r="C27" s="185">
        <v>1530</v>
      </c>
      <c r="D27" s="184">
        <v>0</v>
      </c>
      <c r="E27" s="185">
        <v>0</v>
      </c>
      <c r="F27" s="184">
        <f t="shared" si="0"/>
        <v>5253</v>
      </c>
      <c r="G27" s="187">
        <f t="shared" si="1"/>
        <v>0.004929496840354871</v>
      </c>
      <c r="H27" s="188">
        <v>2474</v>
      </c>
      <c r="I27" s="185">
        <v>2309</v>
      </c>
      <c r="J27" s="184"/>
      <c r="K27" s="185"/>
      <c r="L27" s="184">
        <f t="shared" si="2"/>
        <v>4783</v>
      </c>
      <c r="M27" s="189">
        <f t="shared" si="3"/>
        <v>0.09826468743466443</v>
      </c>
      <c r="N27" s="188">
        <v>3723</v>
      </c>
      <c r="O27" s="185">
        <v>1530</v>
      </c>
      <c r="P27" s="184"/>
      <c r="Q27" s="185"/>
      <c r="R27" s="184">
        <f t="shared" si="4"/>
        <v>5253</v>
      </c>
      <c r="S27" s="187">
        <f t="shared" si="5"/>
        <v>0.004929496840354871</v>
      </c>
      <c r="T27" s="188">
        <v>2474</v>
      </c>
      <c r="U27" s="185">
        <v>2309</v>
      </c>
      <c r="V27" s="184"/>
      <c r="W27" s="185"/>
      <c r="X27" s="184">
        <f t="shared" si="6"/>
        <v>4783</v>
      </c>
      <c r="Y27" s="183">
        <f t="shared" si="7"/>
        <v>0.09826468743466443</v>
      </c>
    </row>
    <row r="28" spans="1:25" ht="19.5" customHeight="1">
      <c r="A28" s="190" t="s">
        <v>248</v>
      </c>
      <c r="B28" s="188">
        <v>2669</v>
      </c>
      <c r="C28" s="185">
        <v>1964</v>
      </c>
      <c r="D28" s="184">
        <v>0</v>
      </c>
      <c r="E28" s="185">
        <v>0</v>
      </c>
      <c r="F28" s="184">
        <f t="shared" si="0"/>
        <v>4633</v>
      </c>
      <c r="G28" s="187">
        <f t="shared" si="1"/>
        <v>0.0043476792045239136</v>
      </c>
      <c r="H28" s="188">
        <v>4599</v>
      </c>
      <c r="I28" s="185">
        <v>3736</v>
      </c>
      <c r="J28" s="184"/>
      <c r="K28" s="185"/>
      <c r="L28" s="184">
        <f t="shared" si="2"/>
        <v>8335</v>
      </c>
      <c r="M28" s="189">
        <f t="shared" si="3"/>
        <v>-0.44415116976604674</v>
      </c>
      <c r="N28" s="188">
        <v>2669</v>
      </c>
      <c r="O28" s="185">
        <v>1964</v>
      </c>
      <c r="P28" s="184"/>
      <c r="Q28" s="185"/>
      <c r="R28" s="184">
        <f t="shared" si="4"/>
        <v>4633</v>
      </c>
      <c r="S28" s="187">
        <f t="shared" si="5"/>
        <v>0.0043476792045239136</v>
      </c>
      <c r="T28" s="188">
        <v>4599</v>
      </c>
      <c r="U28" s="185">
        <v>3736</v>
      </c>
      <c r="V28" s="184"/>
      <c r="W28" s="185"/>
      <c r="X28" s="184">
        <f t="shared" si="6"/>
        <v>8335</v>
      </c>
      <c r="Y28" s="183">
        <f t="shared" si="7"/>
        <v>-0.44415116976604674</v>
      </c>
    </row>
    <row r="29" spans="1:25" ht="19.5" customHeight="1">
      <c r="A29" s="190" t="s">
        <v>452</v>
      </c>
      <c r="B29" s="188">
        <v>2346</v>
      </c>
      <c r="C29" s="185">
        <v>2125</v>
      </c>
      <c r="D29" s="184">
        <v>0</v>
      </c>
      <c r="E29" s="185">
        <v>43</v>
      </c>
      <c r="F29" s="184">
        <f t="shared" si="0"/>
        <v>4514</v>
      </c>
      <c r="G29" s="187">
        <f t="shared" si="1"/>
        <v>0.004236007755066037</v>
      </c>
      <c r="H29" s="188">
        <v>2650</v>
      </c>
      <c r="I29" s="185">
        <v>2305</v>
      </c>
      <c r="J29" s="184"/>
      <c r="K29" s="185"/>
      <c r="L29" s="184">
        <f t="shared" si="2"/>
        <v>4955</v>
      </c>
      <c r="M29" s="189">
        <f t="shared" si="3"/>
        <v>-0.08900100908173558</v>
      </c>
      <c r="N29" s="188">
        <v>2346</v>
      </c>
      <c r="O29" s="185">
        <v>2125</v>
      </c>
      <c r="P29" s="184"/>
      <c r="Q29" s="185">
        <v>43</v>
      </c>
      <c r="R29" s="184">
        <f t="shared" si="4"/>
        <v>4514</v>
      </c>
      <c r="S29" s="187">
        <f t="shared" si="5"/>
        <v>0.004236007755066037</v>
      </c>
      <c r="T29" s="188">
        <v>2650</v>
      </c>
      <c r="U29" s="185">
        <v>2305</v>
      </c>
      <c r="V29" s="184"/>
      <c r="W29" s="185"/>
      <c r="X29" s="184">
        <f t="shared" si="6"/>
        <v>4955</v>
      </c>
      <c r="Y29" s="183">
        <f t="shared" si="7"/>
        <v>-0.08900100908173558</v>
      </c>
    </row>
    <row r="30" spans="1:25" ht="19.5" customHeight="1">
      <c r="A30" s="190" t="s">
        <v>453</v>
      </c>
      <c r="B30" s="188">
        <v>3731</v>
      </c>
      <c r="C30" s="185">
        <v>259</v>
      </c>
      <c r="D30" s="184">
        <v>0</v>
      </c>
      <c r="E30" s="185">
        <v>0</v>
      </c>
      <c r="F30" s="184">
        <f t="shared" si="0"/>
        <v>3990</v>
      </c>
      <c r="G30" s="187">
        <f t="shared" si="1"/>
        <v>0.003744278011234711</v>
      </c>
      <c r="H30" s="188">
        <v>2816</v>
      </c>
      <c r="I30" s="185">
        <v>3107</v>
      </c>
      <c r="J30" s="184">
        <v>118</v>
      </c>
      <c r="K30" s="185"/>
      <c r="L30" s="184">
        <f t="shared" si="2"/>
        <v>6041</v>
      </c>
      <c r="M30" s="189">
        <f t="shared" si="3"/>
        <v>-0.339513325608343</v>
      </c>
      <c r="N30" s="188">
        <v>3731</v>
      </c>
      <c r="O30" s="185">
        <v>259</v>
      </c>
      <c r="P30" s="184"/>
      <c r="Q30" s="185"/>
      <c r="R30" s="184">
        <f t="shared" si="4"/>
        <v>3990</v>
      </c>
      <c r="S30" s="187">
        <f t="shared" si="5"/>
        <v>0.003744278011234711</v>
      </c>
      <c r="T30" s="188">
        <v>2816</v>
      </c>
      <c r="U30" s="185">
        <v>3107</v>
      </c>
      <c r="V30" s="184">
        <v>118</v>
      </c>
      <c r="W30" s="185"/>
      <c r="X30" s="184">
        <f t="shared" si="6"/>
        <v>6041</v>
      </c>
      <c r="Y30" s="183">
        <f t="shared" si="7"/>
        <v>-0.339513325608343</v>
      </c>
    </row>
    <row r="31" spans="1:25" ht="19.5" customHeight="1">
      <c r="A31" s="190" t="s">
        <v>454</v>
      </c>
      <c r="B31" s="188">
        <v>1873</v>
      </c>
      <c r="C31" s="185">
        <v>1177</v>
      </c>
      <c r="D31" s="184">
        <v>15</v>
      </c>
      <c r="E31" s="185">
        <v>22</v>
      </c>
      <c r="F31" s="184">
        <f t="shared" si="0"/>
        <v>3087</v>
      </c>
      <c r="G31" s="187">
        <f t="shared" si="1"/>
        <v>0.002896888777113171</v>
      </c>
      <c r="H31" s="188">
        <v>1616</v>
      </c>
      <c r="I31" s="185">
        <v>1053</v>
      </c>
      <c r="J31" s="184">
        <v>0</v>
      </c>
      <c r="K31" s="185"/>
      <c r="L31" s="184">
        <f t="shared" si="2"/>
        <v>2669</v>
      </c>
      <c r="M31" s="189">
        <f t="shared" si="3"/>
        <v>0.15661296365680033</v>
      </c>
      <c r="N31" s="188">
        <v>1873</v>
      </c>
      <c r="O31" s="185">
        <v>1177</v>
      </c>
      <c r="P31" s="184">
        <v>15</v>
      </c>
      <c r="Q31" s="185">
        <v>22</v>
      </c>
      <c r="R31" s="184">
        <f t="shared" si="4"/>
        <v>3087</v>
      </c>
      <c r="S31" s="187">
        <f t="shared" si="5"/>
        <v>0.002896888777113171</v>
      </c>
      <c r="T31" s="188">
        <v>1616</v>
      </c>
      <c r="U31" s="185">
        <v>1053</v>
      </c>
      <c r="V31" s="184">
        <v>0</v>
      </c>
      <c r="W31" s="185"/>
      <c r="X31" s="184">
        <f t="shared" si="6"/>
        <v>2669</v>
      </c>
      <c r="Y31" s="183">
        <f t="shared" si="7"/>
        <v>0.15661296365680033</v>
      </c>
    </row>
    <row r="32" spans="1:25" ht="19.5" customHeight="1">
      <c r="A32" s="190" t="s">
        <v>455</v>
      </c>
      <c r="B32" s="188">
        <v>1741</v>
      </c>
      <c r="C32" s="185">
        <v>1183</v>
      </c>
      <c r="D32" s="184">
        <v>0</v>
      </c>
      <c r="E32" s="185">
        <v>0</v>
      </c>
      <c r="F32" s="184">
        <f t="shared" si="0"/>
        <v>2924</v>
      </c>
      <c r="G32" s="187">
        <f t="shared" si="1"/>
        <v>0.002743927043822129</v>
      </c>
      <c r="H32" s="188"/>
      <c r="I32" s="185"/>
      <c r="J32" s="184"/>
      <c r="K32" s="185"/>
      <c r="L32" s="184">
        <f t="shared" si="2"/>
        <v>0</v>
      </c>
      <c r="M32" s="189" t="str">
        <f t="shared" si="3"/>
        <v>         /0</v>
      </c>
      <c r="N32" s="188">
        <v>1741</v>
      </c>
      <c r="O32" s="185">
        <v>1183</v>
      </c>
      <c r="P32" s="184"/>
      <c r="Q32" s="185"/>
      <c r="R32" s="184">
        <f t="shared" si="4"/>
        <v>2924</v>
      </c>
      <c r="S32" s="187">
        <f t="shared" si="5"/>
        <v>0.002743927043822129</v>
      </c>
      <c r="T32" s="188"/>
      <c r="U32" s="185"/>
      <c r="V32" s="184"/>
      <c r="W32" s="185"/>
      <c r="X32" s="184">
        <f t="shared" si="6"/>
        <v>0</v>
      </c>
      <c r="Y32" s="183" t="str">
        <f t="shared" si="7"/>
        <v>         /0</v>
      </c>
    </row>
    <row r="33" spans="1:25" ht="19.5" customHeight="1">
      <c r="A33" s="190" t="s">
        <v>456</v>
      </c>
      <c r="B33" s="188">
        <v>935</v>
      </c>
      <c r="C33" s="185">
        <v>1016</v>
      </c>
      <c r="D33" s="184">
        <v>0</v>
      </c>
      <c r="E33" s="185">
        <v>0</v>
      </c>
      <c r="F33" s="184">
        <f t="shared" si="0"/>
        <v>1951</v>
      </c>
      <c r="G33" s="187">
        <f t="shared" si="1"/>
        <v>0.0018308487217841907</v>
      </c>
      <c r="H33" s="188">
        <v>1539</v>
      </c>
      <c r="I33" s="185">
        <v>1327</v>
      </c>
      <c r="J33" s="184"/>
      <c r="K33" s="185"/>
      <c r="L33" s="184">
        <f t="shared" si="2"/>
        <v>2866</v>
      </c>
      <c r="M33" s="189">
        <f t="shared" si="3"/>
        <v>-0.31926029309141657</v>
      </c>
      <c r="N33" s="188">
        <v>935</v>
      </c>
      <c r="O33" s="185">
        <v>1016</v>
      </c>
      <c r="P33" s="184"/>
      <c r="Q33" s="185"/>
      <c r="R33" s="184">
        <f t="shared" si="4"/>
        <v>1951</v>
      </c>
      <c r="S33" s="187">
        <f t="shared" si="5"/>
        <v>0.0018308487217841907</v>
      </c>
      <c r="T33" s="188">
        <v>1539</v>
      </c>
      <c r="U33" s="185">
        <v>1327</v>
      </c>
      <c r="V33" s="184"/>
      <c r="W33" s="185"/>
      <c r="X33" s="184">
        <f t="shared" si="6"/>
        <v>2866</v>
      </c>
      <c r="Y33" s="183">
        <f t="shared" si="7"/>
        <v>-0.31926029309141657</v>
      </c>
    </row>
    <row r="34" spans="1:25" ht="19.5" customHeight="1" thickBot="1">
      <c r="A34" s="190" t="s">
        <v>242</v>
      </c>
      <c r="B34" s="188">
        <v>27345</v>
      </c>
      <c r="C34" s="185">
        <v>24260</v>
      </c>
      <c r="D34" s="184">
        <v>19</v>
      </c>
      <c r="E34" s="185">
        <v>88</v>
      </c>
      <c r="F34" s="184">
        <f t="shared" si="0"/>
        <v>51712</v>
      </c>
      <c r="G34" s="187">
        <f t="shared" si="1"/>
        <v>0.04852734449046851</v>
      </c>
      <c r="H34" s="188">
        <v>15639</v>
      </c>
      <c r="I34" s="185">
        <v>10581</v>
      </c>
      <c r="J34" s="184">
        <v>6</v>
      </c>
      <c r="K34" s="185">
        <v>13</v>
      </c>
      <c r="L34" s="184">
        <f t="shared" si="2"/>
        <v>26239</v>
      </c>
      <c r="M34" s="189">
        <f t="shared" si="3"/>
        <v>0.9708068142840809</v>
      </c>
      <c r="N34" s="188">
        <v>27345</v>
      </c>
      <c r="O34" s="185">
        <v>24260</v>
      </c>
      <c r="P34" s="184">
        <v>19</v>
      </c>
      <c r="Q34" s="185">
        <v>88</v>
      </c>
      <c r="R34" s="184">
        <f t="shared" si="4"/>
        <v>51712</v>
      </c>
      <c r="S34" s="187">
        <f t="shared" si="5"/>
        <v>0.04852734449046851</v>
      </c>
      <c r="T34" s="188">
        <v>15639</v>
      </c>
      <c r="U34" s="185">
        <v>10581</v>
      </c>
      <c r="V34" s="184">
        <v>6</v>
      </c>
      <c r="W34" s="185">
        <v>13</v>
      </c>
      <c r="X34" s="184">
        <f t="shared" si="6"/>
        <v>26239</v>
      </c>
      <c r="Y34" s="183">
        <f t="shared" si="7"/>
        <v>0.9708068142840809</v>
      </c>
    </row>
    <row r="35" spans="1:25" s="191" customFormat="1" ht="19.5" customHeight="1">
      <c r="A35" s="198" t="s">
        <v>56</v>
      </c>
      <c r="B35" s="195">
        <f>SUM(B36:B50)</f>
        <v>122371</v>
      </c>
      <c r="C35" s="194">
        <f>SUM(C36:C50)</f>
        <v>124068</v>
      </c>
      <c r="D35" s="193">
        <f>SUM(D36:D50)</f>
        <v>2931</v>
      </c>
      <c r="E35" s="194">
        <f>SUM(E36:E50)</f>
        <v>1915</v>
      </c>
      <c r="F35" s="193">
        <f t="shared" si="0"/>
        <v>251285</v>
      </c>
      <c r="G35" s="196">
        <f t="shared" si="1"/>
        <v>0.23580974938674545</v>
      </c>
      <c r="H35" s="195">
        <f>SUM(H36:H50)</f>
        <v>122380</v>
      </c>
      <c r="I35" s="194">
        <f>SUM(I36:I50)</f>
        <v>130205</v>
      </c>
      <c r="J35" s="193">
        <f>SUM(J36:J50)</f>
        <v>15</v>
      </c>
      <c r="K35" s="194">
        <f>SUM(K36:K50)</f>
        <v>20</v>
      </c>
      <c r="L35" s="193">
        <f t="shared" si="2"/>
        <v>252620</v>
      </c>
      <c r="M35" s="197">
        <f t="shared" si="3"/>
        <v>-0.005284617211622211</v>
      </c>
      <c r="N35" s="195">
        <f>SUM(N36:N50)</f>
        <v>122371</v>
      </c>
      <c r="O35" s="194">
        <f>SUM(O36:O50)</f>
        <v>124068</v>
      </c>
      <c r="P35" s="193">
        <f>SUM(P36:P50)</f>
        <v>2931</v>
      </c>
      <c r="Q35" s="194">
        <f>SUM(Q36:Q50)</f>
        <v>1915</v>
      </c>
      <c r="R35" s="193">
        <f t="shared" si="4"/>
        <v>251285</v>
      </c>
      <c r="S35" s="196">
        <f t="shared" si="5"/>
        <v>0.23580974938674545</v>
      </c>
      <c r="T35" s="195">
        <f>SUM(T36:T50)</f>
        <v>122380</v>
      </c>
      <c r="U35" s="194">
        <f>SUM(U36:U50)</f>
        <v>130205</v>
      </c>
      <c r="V35" s="193">
        <f>SUM(V36:V50)</f>
        <v>15</v>
      </c>
      <c r="W35" s="194">
        <f>SUM(W36:W50)</f>
        <v>20</v>
      </c>
      <c r="X35" s="193">
        <f t="shared" si="6"/>
        <v>252620</v>
      </c>
      <c r="Y35" s="192">
        <f t="shared" si="7"/>
        <v>-0.005284617211622211</v>
      </c>
    </row>
    <row r="36" spans="1:25" ht="19.5" customHeight="1">
      <c r="A36" s="205" t="s">
        <v>251</v>
      </c>
      <c r="B36" s="202">
        <v>19594</v>
      </c>
      <c r="C36" s="200">
        <v>20769</v>
      </c>
      <c r="D36" s="201">
        <v>0</v>
      </c>
      <c r="E36" s="200">
        <v>0</v>
      </c>
      <c r="F36" s="184">
        <f t="shared" si="0"/>
        <v>40363</v>
      </c>
      <c r="G36" s="187">
        <f t="shared" si="1"/>
        <v>0.037877266508137004</v>
      </c>
      <c r="H36" s="202">
        <v>25769</v>
      </c>
      <c r="I36" s="200">
        <v>29065</v>
      </c>
      <c r="J36" s="201"/>
      <c r="K36" s="200">
        <v>2</v>
      </c>
      <c r="L36" s="201">
        <f t="shared" si="2"/>
        <v>54836</v>
      </c>
      <c r="M36" s="204">
        <f t="shared" si="3"/>
        <v>-0.2639324531329783</v>
      </c>
      <c r="N36" s="202">
        <v>19594</v>
      </c>
      <c r="O36" s="200">
        <v>20769</v>
      </c>
      <c r="P36" s="201"/>
      <c r="Q36" s="200"/>
      <c r="R36" s="184">
        <f t="shared" si="4"/>
        <v>40363</v>
      </c>
      <c r="S36" s="187">
        <f t="shared" si="5"/>
        <v>0.037877266508137004</v>
      </c>
      <c r="T36" s="206">
        <v>25769</v>
      </c>
      <c r="U36" s="200">
        <v>29065</v>
      </c>
      <c r="V36" s="201"/>
      <c r="W36" s="200">
        <v>2</v>
      </c>
      <c r="X36" s="201">
        <f t="shared" si="6"/>
        <v>54836</v>
      </c>
      <c r="Y36" s="199">
        <f t="shared" si="7"/>
        <v>-0.2639324531329783</v>
      </c>
    </row>
    <row r="37" spans="1:25" ht="19.5" customHeight="1">
      <c r="A37" s="205" t="s">
        <v>253</v>
      </c>
      <c r="B37" s="202">
        <v>15497</v>
      </c>
      <c r="C37" s="200">
        <v>14772</v>
      </c>
      <c r="D37" s="201">
        <v>0</v>
      </c>
      <c r="E37" s="200">
        <v>0</v>
      </c>
      <c r="F37" s="201">
        <f t="shared" si="0"/>
        <v>30269</v>
      </c>
      <c r="G37" s="203">
        <f t="shared" si="1"/>
        <v>0.02840490003059235</v>
      </c>
      <c r="H37" s="202">
        <v>15513</v>
      </c>
      <c r="I37" s="200">
        <v>14973</v>
      </c>
      <c r="J37" s="201">
        <v>0</v>
      </c>
      <c r="K37" s="200"/>
      <c r="L37" s="184">
        <f t="shared" si="2"/>
        <v>30486</v>
      </c>
      <c r="M37" s="204">
        <f t="shared" si="3"/>
        <v>-0.007118021386866125</v>
      </c>
      <c r="N37" s="202">
        <v>15497</v>
      </c>
      <c r="O37" s="200">
        <v>14772</v>
      </c>
      <c r="P37" s="201"/>
      <c r="Q37" s="200"/>
      <c r="R37" s="201">
        <f t="shared" si="4"/>
        <v>30269</v>
      </c>
      <c r="S37" s="203">
        <f t="shared" si="5"/>
        <v>0.02840490003059235</v>
      </c>
      <c r="T37" s="206">
        <v>15513</v>
      </c>
      <c r="U37" s="200">
        <v>14973</v>
      </c>
      <c r="V37" s="201">
        <v>0</v>
      </c>
      <c r="W37" s="200"/>
      <c r="X37" s="201">
        <f t="shared" si="6"/>
        <v>30486</v>
      </c>
      <c r="Y37" s="199">
        <f t="shared" si="7"/>
        <v>-0.007118021386866125</v>
      </c>
    </row>
    <row r="38" spans="1:25" ht="19.5" customHeight="1">
      <c r="A38" s="205" t="s">
        <v>255</v>
      </c>
      <c r="B38" s="202">
        <v>13774</v>
      </c>
      <c r="C38" s="200">
        <v>15801</v>
      </c>
      <c r="D38" s="201">
        <v>0</v>
      </c>
      <c r="E38" s="200">
        <v>0</v>
      </c>
      <c r="F38" s="201">
        <f t="shared" si="0"/>
        <v>29575</v>
      </c>
      <c r="G38" s="203">
        <f t="shared" si="1"/>
        <v>0.02775363964467834</v>
      </c>
      <c r="H38" s="202">
        <v>8352</v>
      </c>
      <c r="I38" s="200">
        <v>11021</v>
      </c>
      <c r="J38" s="201"/>
      <c r="K38" s="200"/>
      <c r="L38" s="201">
        <f t="shared" si="2"/>
        <v>19373</v>
      </c>
      <c r="M38" s="204">
        <f t="shared" si="3"/>
        <v>0.5266091983688639</v>
      </c>
      <c r="N38" s="202">
        <v>13774</v>
      </c>
      <c r="O38" s="200">
        <v>15801</v>
      </c>
      <c r="P38" s="201"/>
      <c r="Q38" s="200"/>
      <c r="R38" s="201">
        <f t="shared" si="4"/>
        <v>29575</v>
      </c>
      <c r="S38" s="203">
        <f t="shared" si="5"/>
        <v>0.02775363964467834</v>
      </c>
      <c r="T38" s="206">
        <v>8352</v>
      </c>
      <c r="U38" s="200">
        <v>11021</v>
      </c>
      <c r="V38" s="201"/>
      <c r="W38" s="200"/>
      <c r="X38" s="201">
        <f t="shared" si="6"/>
        <v>19373</v>
      </c>
      <c r="Y38" s="199">
        <f t="shared" si="7"/>
        <v>0.5266091983688639</v>
      </c>
    </row>
    <row r="39" spans="1:25" ht="19.5" customHeight="1">
      <c r="A39" s="205" t="s">
        <v>252</v>
      </c>
      <c r="B39" s="202">
        <v>14909</v>
      </c>
      <c r="C39" s="200">
        <v>13955</v>
      </c>
      <c r="D39" s="201">
        <v>0</v>
      </c>
      <c r="E39" s="200">
        <v>0</v>
      </c>
      <c r="F39" s="201">
        <f t="shared" si="0"/>
        <v>28864</v>
      </c>
      <c r="G39" s="203">
        <f t="shared" si="1"/>
        <v>0.027086426194556062</v>
      </c>
      <c r="H39" s="202">
        <v>16698</v>
      </c>
      <c r="I39" s="200">
        <v>18038</v>
      </c>
      <c r="J39" s="201"/>
      <c r="K39" s="200"/>
      <c r="L39" s="184">
        <f t="shared" si="2"/>
        <v>34736</v>
      </c>
      <c r="M39" s="204">
        <f t="shared" si="3"/>
        <v>-0.16904652233993556</v>
      </c>
      <c r="N39" s="202">
        <v>14909</v>
      </c>
      <c r="O39" s="200">
        <v>13955</v>
      </c>
      <c r="P39" s="201">
        <v>0</v>
      </c>
      <c r="Q39" s="200"/>
      <c r="R39" s="184">
        <f t="shared" si="4"/>
        <v>28864</v>
      </c>
      <c r="S39" s="203">
        <f t="shared" si="5"/>
        <v>0.027086426194556062</v>
      </c>
      <c r="T39" s="206">
        <v>16698</v>
      </c>
      <c r="U39" s="200">
        <v>18038</v>
      </c>
      <c r="V39" s="201"/>
      <c r="W39" s="200"/>
      <c r="X39" s="201">
        <f t="shared" si="6"/>
        <v>34736</v>
      </c>
      <c r="Y39" s="199">
        <f t="shared" si="7"/>
        <v>-0.16904652233993556</v>
      </c>
    </row>
    <row r="40" spans="1:25" ht="19.5" customHeight="1">
      <c r="A40" s="205" t="s">
        <v>457</v>
      </c>
      <c r="B40" s="202">
        <v>8864</v>
      </c>
      <c r="C40" s="200">
        <v>9396</v>
      </c>
      <c r="D40" s="201">
        <v>0</v>
      </c>
      <c r="E40" s="200">
        <v>0</v>
      </c>
      <c r="F40" s="201">
        <f t="shared" si="0"/>
        <v>18260</v>
      </c>
      <c r="G40" s="203">
        <f t="shared" si="1"/>
        <v>0.017135467790763362</v>
      </c>
      <c r="H40" s="202">
        <v>9517</v>
      </c>
      <c r="I40" s="200">
        <v>9122</v>
      </c>
      <c r="J40" s="201"/>
      <c r="K40" s="200"/>
      <c r="L40" s="201">
        <f t="shared" si="2"/>
        <v>18639</v>
      </c>
      <c r="M40" s="204">
        <f t="shared" si="3"/>
        <v>-0.020333708889961888</v>
      </c>
      <c r="N40" s="202">
        <v>8864</v>
      </c>
      <c r="O40" s="200">
        <v>9396</v>
      </c>
      <c r="P40" s="201"/>
      <c r="Q40" s="200">
        <v>0</v>
      </c>
      <c r="R40" s="201">
        <f t="shared" si="4"/>
        <v>18260</v>
      </c>
      <c r="S40" s="203">
        <f t="shared" si="5"/>
        <v>0.017135467790763362</v>
      </c>
      <c r="T40" s="206">
        <v>9517</v>
      </c>
      <c r="U40" s="200">
        <v>9122</v>
      </c>
      <c r="V40" s="201"/>
      <c r="W40" s="200"/>
      <c r="X40" s="201">
        <f t="shared" si="6"/>
        <v>18639</v>
      </c>
      <c r="Y40" s="199">
        <f t="shared" si="7"/>
        <v>-0.020333708889961888</v>
      </c>
    </row>
    <row r="41" spans="1:25" ht="19.5" customHeight="1">
      <c r="A41" s="205" t="s">
        <v>254</v>
      </c>
      <c r="B41" s="202">
        <v>8600</v>
      </c>
      <c r="C41" s="200">
        <v>8242</v>
      </c>
      <c r="D41" s="201">
        <v>268</v>
      </c>
      <c r="E41" s="200">
        <v>90</v>
      </c>
      <c r="F41" s="201">
        <f t="shared" si="0"/>
        <v>17200</v>
      </c>
      <c r="G41" s="203">
        <f t="shared" si="1"/>
        <v>0.01614074731660076</v>
      </c>
      <c r="H41" s="202">
        <v>10451</v>
      </c>
      <c r="I41" s="200">
        <v>10590</v>
      </c>
      <c r="J41" s="201">
        <v>0</v>
      </c>
      <c r="K41" s="200">
        <v>0</v>
      </c>
      <c r="L41" s="201">
        <f t="shared" si="2"/>
        <v>21041</v>
      </c>
      <c r="M41" s="204">
        <f t="shared" si="3"/>
        <v>-0.18254835796777724</v>
      </c>
      <c r="N41" s="202">
        <v>8600</v>
      </c>
      <c r="O41" s="200">
        <v>8242</v>
      </c>
      <c r="P41" s="201">
        <v>268</v>
      </c>
      <c r="Q41" s="200">
        <v>90</v>
      </c>
      <c r="R41" s="201">
        <f t="shared" si="4"/>
        <v>17200</v>
      </c>
      <c r="S41" s="203">
        <f t="shared" si="5"/>
        <v>0.01614074731660076</v>
      </c>
      <c r="T41" s="206">
        <v>10451</v>
      </c>
      <c r="U41" s="200">
        <v>10590</v>
      </c>
      <c r="V41" s="201">
        <v>0</v>
      </c>
      <c r="W41" s="200">
        <v>0</v>
      </c>
      <c r="X41" s="201">
        <f t="shared" si="6"/>
        <v>21041</v>
      </c>
      <c r="Y41" s="199">
        <f t="shared" si="7"/>
        <v>-0.18254835796777724</v>
      </c>
    </row>
    <row r="42" spans="1:25" ht="19.5" customHeight="1">
      <c r="A42" s="205" t="s">
        <v>256</v>
      </c>
      <c r="B42" s="202">
        <v>6313</v>
      </c>
      <c r="C42" s="200">
        <v>7398</v>
      </c>
      <c r="D42" s="201">
        <v>0</v>
      </c>
      <c r="E42" s="200">
        <v>0</v>
      </c>
      <c r="F42" s="201">
        <f aca="true" t="shared" si="16" ref="F42:F47">SUM(B42:E42)</f>
        <v>13711</v>
      </c>
      <c r="G42" s="203">
        <f aca="true" t="shared" si="17" ref="G42:G47">F42/$F$9</f>
        <v>0.012866615491739128</v>
      </c>
      <c r="H42" s="202">
        <v>7049</v>
      </c>
      <c r="I42" s="200">
        <v>7905</v>
      </c>
      <c r="J42" s="201"/>
      <c r="K42" s="200"/>
      <c r="L42" s="201">
        <f aca="true" t="shared" si="18" ref="L42:L47">SUM(H42:K42)</f>
        <v>14954</v>
      </c>
      <c r="M42" s="204">
        <f aca="true" t="shared" si="19" ref="M42:M47">IF(ISERROR(F42/L42-1),"         /0",(F42/L42-1))</f>
        <v>-0.08312157282332489</v>
      </c>
      <c r="N42" s="202">
        <v>6313</v>
      </c>
      <c r="O42" s="200">
        <v>7398</v>
      </c>
      <c r="P42" s="201"/>
      <c r="Q42" s="200"/>
      <c r="R42" s="201">
        <f aca="true" t="shared" si="20" ref="R42:R47">SUM(N42:Q42)</f>
        <v>13711</v>
      </c>
      <c r="S42" s="203">
        <f aca="true" t="shared" si="21" ref="S42:S47">R42/$R$9</f>
        <v>0.012866615491739128</v>
      </c>
      <c r="T42" s="206">
        <v>7049</v>
      </c>
      <c r="U42" s="200">
        <v>7905</v>
      </c>
      <c r="V42" s="201"/>
      <c r="W42" s="200"/>
      <c r="X42" s="201">
        <f aca="true" t="shared" si="22" ref="X42:X47">SUM(T42:W42)</f>
        <v>14954</v>
      </c>
      <c r="Y42" s="199">
        <f aca="true" t="shared" si="23" ref="Y42:Y47">IF(ISERROR(R42/X42-1),"         /0",(R42/X42-1))</f>
        <v>-0.08312157282332489</v>
      </c>
    </row>
    <row r="43" spans="1:25" ht="19.5" customHeight="1">
      <c r="A43" s="205" t="s">
        <v>302</v>
      </c>
      <c r="B43" s="202">
        <v>2092</v>
      </c>
      <c r="C43" s="200">
        <v>1905</v>
      </c>
      <c r="D43" s="201">
        <v>0</v>
      </c>
      <c r="E43" s="200">
        <v>0</v>
      </c>
      <c r="F43" s="201">
        <f t="shared" si="16"/>
        <v>3997</v>
      </c>
      <c r="G43" s="203">
        <f t="shared" si="17"/>
        <v>0.0037508469200263506</v>
      </c>
      <c r="H43" s="202">
        <v>8</v>
      </c>
      <c r="I43" s="200">
        <v>0</v>
      </c>
      <c r="J43" s="201"/>
      <c r="K43" s="200">
        <v>0</v>
      </c>
      <c r="L43" s="201">
        <f t="shared" si="18"/>
        <v>8</v>
      </c>
      <c r="M43" s="204" t="s">
        <v>46</v>
      </c>
      <c r="N43" s="202">
        <v>2092</v>
      </c>
      <c r="O43" s="200">
        <v>1905</v>
      </c>
      <c r="P43" s="201"/>
      <c r="Q43" s="200"/>
      <c r="R43" s="201">
        <f t="shared" si="20"/>
        <v>3997</v>
      </c>
      <c r="S43" s="203">
        <f t="shared" si="21"/>
        <v>0.0037508469200263506</v>
      </c>
      <c r="T43" s="206">
        <v>8</v>
      </c>
      <c r="U43" s="200">
        <v>0</v>
      </c>
      <c r="V43" s="201"/>
      <c r="W43" s="200">
        <v>0</v>
      </c>
      <c r="X43" s="201">
        <f t="shared" si="22"/>
        <v>8</v>
      </c>
      <c r="Y43" s="199">
        <f t="shared" si="23"/>
        <v>498.625</v>
      </c>
    </row>
    <row r="44" spans="1:25" ht="19.5" customHeight="1">
      <c r="A44" s="205" t="s">
        <v>458</v>
      </c>
      <c r="B44" s="202">
        <v>1490</v>
      </c>
      <c r="C44" s="200">
        <v>2149</v>
      </c>
      <c r="D44" s="201">
        <v>0</v>
      </c>
      <c r="E44" s="200">
        <v>0</v>
      </c>
      <c r="F44" s="201">
        <f t="shared" si="16"/>
        <v>3639</v>
      </c>
      <c r="G44" s="203">
        <f t="shared" si="17"/>
        <v>0.003414894156111056</v>
      </c>
      <c r="H44" s="202">
        <v>3096</v>
      </c>
      <c r="I44" s="200">
        <v>3385</v>
      </c>
      <c r="J44" s="201"/>
      <c r="K44" s="200"/>
      <c r="L44" s="201">
        <f t="shared" si="18"/>
        <v>6481</v>
      </c>
      <c r="M44" s="204">
        <f t="shared" si="19"/>
        <v>-0.4385125752198735</v>
      </c>
      <c r="N44" s="202">
        <v>1490</v>
      </c>
      <c r="O44" s="200">
        <v>2149</v>
      </c>
      <c r="P44" s="201"/>
      <c r="Q44" s="200"/>
      <c r="R44" s="201">
        <f t="shared" si="20"/>
        <v>3639</v>
      </c>
      <c r="S44" s="203">
        <f t="shared" si="21"/>
        <v>0.003414894156111056</v>
      </c>
      <c r="T44" s="206">
        <v>3096</v>
      </c>
      <c r="U44" s="200">
        <v>3385</v>
      </c>
      <c r="V44" s="201"/>
      <c r="W44" s="200"/>
      <c r="X44" s="201">
        <f t="shared" si="22"/>
        <v>6481</v>
      </c>
      <c r="Y44" s="199">
        <f t="shared" si="23"/>
        <v>-0.4385125752198735</v>
      </c>
    </row>
    <row r="45" spans="1:25" ht="19.5" customHeight="1">
      <c r="A45" s="205" t="s">
        <v>459</v>
      </c>
      <c r="B45" s="202">
        <v>1425</v>
      </c>
      <c r="C45" s="200">
        <v>1574</v>
      </c>
      <c r="D45" s="201">
        <v>0</v>
      </c>
      <c r="E45" s="200">
        <v>0</v>
      </c>
      <c r="F45" s="201">
        <f t="shared" si="16"/>
        <v>2999</v>
      </c>
      <c r="G45" s="203">
        <f t="shared" si="17"/>
        <v>0.0028143082094468416</v>
      </c>
      <c r="H45" s="202">
        <v>1140</v>
      </c>
      <c r="I45" s="200">
        <v>1594</v>
      </c>
      <c r="J45" s="201"/>
      <c r="K45" s="200"/>
      <c r="L45" s="201">
        <f t="shared" si="18"/>
        <v>2734</v>
      </c>
      <c r="M45" s="204">
        <f t="shared" si="19"/>
        <v>0.0969275786393562</v>
      </c>
      <c r="N45" s="202">
        <v>1425</v>
      </c>
      <c r="O45" s="200">
        <v>1574</v>
      </c>
      <c r="P45" s="201"/>
      <c r="Q45" s="200"/>
      <c r="R45" s="201">
        <f t="shared" si="20"/>
        <v>2999</v>
      </c>
      <c r="S45" s="203">
        <f t="shared" si="21"/>
        <v>0.0028143082094468416</v>
      </c>
      <c r="T45" s="206">
        <v>1140</v>
      </c>
      <c r="U45" s="200">
        <v>1594</v>
      </c>
      <c r="V45" s="201"/>
      <c r="W45" s="200"/>
      <c r="X45" s="201">
        <f t="shared" si="22"/>
        <v>2734</v>
      </c>
      <c r="Y45" s="199">
        <f t="shared" si="23"/>
        <v>0.0969275786393562</v>
      </c>
    </row>
    <row r="46" spans="1:25" ht="19.5" customHeight="1">
      <c r="A46" s="205" t="s">
        <v>257</v>
      </c>
      <c r="B46" s="202">
        <v>1494</v>
      </c>
      <c r="C46" s="200">
        <v>1398</v>
      </c>
      <c r="D46" s="201">
        <v>0</v>
      </c>
      <c r="E46" s="200">
        <v>0</v>
      </c>
      <c r="F46" s="201">
        <f t="shared" si="16"/>
        <v>2892</v>
      </c>
      <c r="G46" s="203">
        <f t="shared" si="17"/>
        <v>0.0027138977464889183</v>
      </c>
      <c r="H46" s="202">
        <v>2157</v>
      </c>
      <c r="I46" s="200">
        <v>2182</v>
      </c>
      <c r="J46" s="201"/>
      <c r="K46" s="200"/>
      <c r="L46" s="201">
        <f t="shared" si="18"/>
        <v>4339</v>
      </c>
      <c r="M46" s="204">
        <f t="shared" si="19"/>
        <v>-0.33348697856649</v>
      </c>
      <c r="N46" s="202">
        <v>1494</v>
      </c>
      <c r="O46" s="200">
        <v>1398</v>
      </c>
      <c r="P46" s="201"/>
      <c r="Q46" s="200"/>
      <c r="R46" s="201">
        <f t="shared" si="20"/>
        <v>2892</v>
      </c>
      <c r="S46" s="203">
        <f t="shared" si="21"/>
        <v>0.0027138977464889183</v>
      </c>
      <c r="T46" s="206">
        <v>2157</v>
      </c>
      <c r="U46" s="200">
        <v>2182</v>
      </c>
      <c r="V46" s="201"/>
      <c r="W46" s="200"/>
      <c r="X46" s="201">
        <f t="shared" si="22"/>
        <v>4339</v>
      </c>
      <c r="Y46" s="199">
        <f t="shared" si="23"/>
        <v>-0.33348697856649</v>
      </c>
    </row>
    <row r="47" spans="1:25" ht="19.5" customHeight="1">
      <c r="A47" s="205" t="s">
        <v>460</v>
      </c>
      <c r="B47" s="202">
        <v>1266</v>
      </c>
      <c r="C47" s="200">
        <v>1034</v>
      </c>
      <c r="D47" s="201">
        <v>0</v>
      </c>
      <c r="E47" s="200">
        <v>0</v>
      </c>
      <c r="F47" s="201">
        <f t="shared" si="16"/>
        <v>2300</v>
      </c>
      <c r="G47" s="203">
        <f t="shared" si="17"/>
        <v>0.00215835574582452</v>
      </c>
      <c r="H47" s="202">
        <v>1024</v>
      </c>
      <c r="I47" s="200">
        <v>898</v>
      </c>
      <c r="J47" s="201"/>
      <c r="K47" s="200"/>
      <c r="L47" s="201">
        <f t="shared" si="18"/>
        <v>1922</v>
      </c>
      <c r="M47" s="204">
        <f t="shared" si="19"/>
        <v>0.1966701352757545</v>
      </c>
      <c r="N47" s="202">
        <v>1266</v>
      </c>
      <c r="O47" s="200">
        <v>1034</v>
      </c>
      <c r="P47" s="201"/>
      <c r="Q47" s="200"/>
      <c r="R47" s="201">
        <f t="shared" si="20"/>
        <v>2300</v>
      </c>
      <c r="S47" s="203">
        <f t="shared" si="21"/>
        <v>0.00215835574582452</v>
      </c>
      <c r="T47" s="206">
        <v>1024</v>
      </c>
      <c r="U47" s="200">
        <v>898</v>
      </c>
      <c r="V47" s="201"/>
      <c r="W47" s="200"/>
      <c r="X47" s="201">
        <f t="shared" si="22"/>
        <v>1922</v>
      </c>
      <c r="Y47" s="199">
        <f t="shared" si="23"/>
        <v>0.1966701352757545</v>
      </c>
    </row>
    <row r="48" spans="1:25" ht="19.5" customHeight="1">
      <c r="A48" s="205" t="s">
        <v>461</v>
      </c>
      <c r="B48" s="202">
        <v>1086</v>
      </c>
      <c r="C48" s="200">
        <v>1032</v>
      </c>
      <c r="D48" s="201">
        <v>0</v>
      </c>
      <c r="E48" s="200">
        <v>0</v>
      </c>
      <c r="F48" s="201">
        <f t="shared" si="0"/>
        <v>2118</v>
      </c>
      <c r="G48" s="203">
        <f t="shared" si="1"/>
        <v>0.001987564117241884</v>
      </c>
      <c r="H48" s="202">
        <v>912</v>
      </c>
      <c r="I48" s="200">
        <v>1037</v>
      </c>
      <c r="J48" s="201"/>
      <c r="K48" s="200"/>
      <c r="L48" s="201">
        <f t="shared" si="2"/>
        <v>1949</v>
      </c>
      <c r="M48" s="204">
        <f t="shared" si="3"/>
        <v>0.0867111339148281</v>
      </c>
      <c r="N48" s="202">
        <v>1086</v>
      </c>
      <c r="O48" s="200">
        <v>1032</v>
      </c>
      <c r="P48" s="201"/>
      <c r="Q48" s="200"/>
      <c r="R48" s="201">
        <f t="shared" si="4"/>
        <v>2118</v>
      </c>
      <c r="S48" s="203">
        <f t="shared" si="5"/>
        <v>0.001987564117241884</v>
      </c>
      <c r="T48" s="206">
        <v>912</v>
      </c>
      <c r="U48" s="200">
        <v>1037</v>
      </c>
      <c r="V48" s="201"/>
      <c r="W48" s="200"/>
      <c r="X48" s="201">
        <f t="shared" si="6"/>
        <v>1949</v>
      </c>
      <c r="Y48" s="199">
        <f t="shared" si="7"/>
        <v>0.0867111339148281</v>
      </c>
    </row>
    <row r="49" spans="1:25" ht="19.5" customHeight="1">
      <c r="A49" s="205" t="s">
        <v>462</v>
      </c>
      <c r="B49" s="202">
        <v>1086</v>
      </c>
      <c r="C49" s="200">
        <v>967</v>
      </c>
      <c r="D49" s="201">
        <v>0</v>
      </c>
      <c r="E49" s="200">
        <v>0</v>
      </c>
      <c r="F49" s="201">
        <f t="shared" si="0"/>
        <v>2053</v>
      </c>
      <c r="G49" s="203">
        <f t="shared" si="1"/>
        <v>0.0019265671070338</v>
      </c>
      <c r="H49" s="202">
        <v>1873</v>
      </c>
      <c r="I49" s="200">
        <v>1843</v>
      </c>
      <c r="J49" s="201"/>
      <c r="K49" s="200"/>
      <c r="L49" s="201">
        <f t="shared" si="2"/>
        <v>3716</v>
      </c>
      <c r="M49" s="204">
        <f t="shared" si="3"/>
        <v>-0.447524219590958</v>
      </c>
      <c r="N49" s="202">
        <v>1086</v>
      </c>
      <c r="O49" s="200">
        <v>967</v>
      </c>
      <c r="P49" s="201"/>
      <c r="Q49" s="200"/>
      <c r="R49" s="201">
        <f t="shared" si="4"/>
        <v>2053</v>
      </c>
      <c r="S49" s="203">
        <f t="shared" si="5"/>
        <v>0.0019265671070338</v>
      </c>
      <c r="T49" s="206">
        <v>1873</v>
      </c>
      <c r="U49" s="200">
        <v>1843</v>
      </c>
      <c r="V49" s="201"/>
      <c r="W49" s="200"/>
      <c r="X49" s="201">
        <f t="shared" si="6"/>
        <v>3716</v>
      </c>
      <c r="Y49" s="199">
        <f t="shared" si="7"/>
        <v>-0.447524219590958</v>
      </c>
    </row>
    <row r="50" spans="1:25" ht="19.5" customHeight="1" thickBot="1">
      <c r="A50" s="205" t="s">
        <v>242</v>
      </c>
      <c r="B50" s="202">
        <v>24881</v>
      </c>
      <c r="C50" s="200">
        <v>23676</v>
      </c>
      <c r="D50" s="201">
        <v>2663</v>
      </c>
      <c r="E50" s="200">
        <v>1825</v>
      </c>
      <c r="F50" s="201">
        <f t="shared" si="0"/>
        <v>53045</v>
      </c>
      <c r="G50" s="203">
        <f t="shared" si="1"/>
        <v>0.04977825240750507</v>
      </c>
      <c r="H50" s="202">
        <v>18821</v>
      </c>
      <c r="I50" s="200">
        <v>18552</v>
      </c>
      <c r="J50" s="201">
        <v>15</v>
      </c>
      <c r="K50" s="200">
        <v>18</v>
      </c>
      <c r="L50" s="201">
        <f t="shared" si="2"/>
        <v>37406</v>
      </c>
      <c r="M50" s="204">
        <f t="shared" si="3"/>
        <v>0.4180880072715607</v>
      </c>
      <c r="N50" s="202">
        <v>24881</v>
      </c>
      <c r="O50" s="200">
        <v>23676</v>
      </c>
      <c r="P50" s="201">
        <v>2663</v>
      </c>
      <c r="Q50" s="200">
        <v>1825</v>
      </c>
      <c r="R50" s="201">
        <f t="shared" si="4"/>
        <v>53045</v>
      </c>
      <c r="S50" s="203">
        <f t="shared" si="5"/>
        <v>0.04977825240750507</v>
      </c>
      <c r="T50" s="206">
        <v>18821</v>
      </c>
      <c r="U50" s="200">
        <v>18552</v>
      </c>
      <c r="V50" s="201">
        <v>15</v>
      </c>
      <c r="W50" s="200">
        <v>18</v>
      </c>
      <c r="X50" s="201">
        <f t="shared" si="6"/>
        <v>37406</v>
      </c>
      <c r="Y50" s="199">
        <f t="shared" si="7"/>
        <v>0.4180880072715607</v>
      </c>
    </row>
    <row r="51" spans="1:25" s="191" customFormat="1" ht="19.5" customHeight="1">
      <c r="A51" s="198" t="s">
        <v>55</v>
      </c>
      <c r="B51" s="195">
        <f>SUM(B52:B65)</f>
        <v>67238</v>
      </c>
      <c r="C51" s="194">
        <f>SUM(C52:C65)</f>
        <v>60370</v>
      </c>
      <c r="D51" s="193">
        <f>SUM(D52:D65)</f>
        <v>28</v>
      </c>
      <c r="E51" s="194">
        <f>SUM(E52:E65)</f>
        <v>0</v>
      </c>
      <c r="F51" s="193">
        <f aca="true" t="shared" si="24" ref="F51:F89">SUM(B51:E51)</f>
        <v>127636</v>
      </c>
      <c r="G51" s="196">
        <f aca="true" t="shared" si="25" ref="G51:G89">F51/$F$9</f>
        <v>0.11977560607567758</v>
      </c>
      <c r="H51" s="195">
        <f>SUM(H52:H65)</f>
        <v>60065</v>
      </c>
      <c r="I51" s="194">
        <f>SUM(I52:I65)</f>
        <v>51921</v>
      </c>
      <c r="J51" s="193">
        <f>SUM(J52:J65)</f>
        <v>6</v>
      </c>
      <c r="K51" s="194">
        <f>SUM(K52:K65)</f>
        <v>0</v>
      </c>
      <c r="L51" s="193">
        <f aca="true" t="shared" si="26" ref="L51:L89">SUM(H51:K51)</f>
        <v>111992</v>
      </c>
      <c r="M51" s="197">
        <f aca="true" t="shared" si="27" ref="M51:M89">IF(ISERROR(F51/L51-1),"         /0",(F51/L51-1))</f>
        <v>0.1396885491820845</v>
      </c>
      <c r="N51" s="195">
        <f>SUM(N52:N65)</f>
        <v>67238</v>
      </c>
      <c r="O51" s="194">
        <f>SUM(O52:O65)</f>
        <v>60370</v>
      </c>
      <c r="P51" s="193">
        <f>SUM(P52:P65)</f>
        <v>28</v>
      </c>
      <c r="Q51" s="194">
        <f>SUM(Q52:Q65)</f>
        <v>0</v>
      </c>
      <c r="R51" s="193">
        <f aca="true" t="shared" si="28" ref="R51:R89">SUM(N51:Q51)</f>
        <v>127636</v>
      </c>
      <c r="S51" s="196">
        <f aca="true" t="shared" si="29" ref="S51:S89">R51/$R$9</f>
        <v>0.11977560607567758</v>
      </c>
      <c r="T51" s="195">
        <f>SUM(T52:T65)</f>
        <v>60065</v>
      </c>
      <c r="U51" s="194">
        <f>SUM(U52:U65)</f>
        <v>51921</v>
      </c>
      <c r="V51" s="193">
        <f>SUM(V52:V65)</f>
        <v>6</v>
      </c>
      <c r="W51" s="194">
        <f>SUM(W52:W65)</f>
        <v>0</v>
      </c>
      <c r="X51" s="193">
        <f aca="true" t="shared" si="30" ref="X51:X89">SUM(T51:W51)</f>
        <v>111992</v>
      </c>
      <c r="Y51" s="192">
        <f aca="true" t="shared" si="31" ref="Y51:Y89">IF(ISERROR(R51/X51-1),"         /0",(R51/X51-1))</f>
        <v>0.1396885491820845</v>
      </c>
    </row>
    <row r="52" spans="1:25" ht="19.5" customHeight="1">
      <c r="A52" s="205" t="s">
        <v>259</v>
      </c>
      <c r="B52" s="202">
        <v>12047</v>
      </c>
      <c r="C52" s="200">
        <v>15055</v>
      </c>
      <c r="D52" s="201">
        <v>0</v>
      </c>
      <c r="E52" s="200">
        <v>0</v>
      </c>
      <c r="F52" s="201">
        <f t="shared" si="24"/>
        <v>27102</v>
      </c>
      <c r="G52" s="203">
        <f t="shared" si="25"/>
        <v>0.02543293801014615</v>
      </c>
      <c r="H52" s="202">
        <v>16373</v>
      </c>
      <c r="I52" s="200">
        <v>18237</v>
      </c>
      <c r="J52" s="201"/>
      <c r="K52" s="200"/>
      <c r="L52" s="201">
        <f t="shared" si="26"/>
        <v>34610</v>
      </c>
      <c r="M52" s="204">
        <f t="shared" si="27"/>
        <v>-0.216931522681306</v>
      </c>
      <c r="N52" s="202">
        <v>12047</v>
      </c>
      <c r="O52" s="200">
        <v>15055</v>
      </c>
      <c r="P52" s="201"/>
      <c r="Q52" s="200"/>
      <c r="R52" s="201">
        <f t="shared" si="28"/>
        <v>27102</v>
      </c>
      <c r="S52" s="203">
        <f t="shared" si="29"/>
        <v>0.02543293801014615</v>
      </c>
      <c r="T52" s="202">
        <v>16373</v>
      </c>
      <c r="U52" s="200">
        <v>18237</v>
      </c>
      <c r="V52" s="201"/>
      <c r="W52" s="200"/>
      <c r="X52" s="184">
        <f t="shared" si="30"/>
        <v>34610</v>
      </c>
      <c r="Y52" s="199">
        <f t="shared" si="31"/>
        <v>-0.216931522681306</v>
      </c>
    </row>
    <row r="53" spans="1:25" ht="19.5" customHeight="1">
      <c r="A53" s="205" t="s">
        <v>463</v>
      </c>
      <c r="B53" s="202">
        <v>7834</v>
      </c>
      <c r="C53" s="200">
        <v>4311</v>
      </c>
      <c r="D53" s="201">
        <v>0</v>
      </c>
      <c r="E53" s="200">
        <v>0</v>
      </c>
      <c r="F53" s="201">
        <f t="shared" si="24"/>
        <v>12145</v>
      </c>
      <c r="G53" s="203">
        <f t="shared" si="25"/>
        <v>0.011397056753495128</v>
      </c>
      <c r="H53" s="202">
        <v>5577</v>
      </c>
      <c r="I53" s="200">
        <v>3036</v>
      </c>
      <c r="J53" s="201"/>
      <c r="K53" s="200"/>
      <c r="L53" s="201">
        <f t="shared" si="26"/>
        <v>8613</v>
      </c>
      <c r="M53" s="204">
        <f t="shared" si="27"/>
        <v>0.4100777893881342</v>
      </c>
      <c r="N53" s="202">
        <v>7834</v>
      </c>
      <c r="O53" s="200">
        <v>4311</v>
      </c>
      <c r="P53" s="201"/>
      <c r="Q53" s="200"/>
      <c r="R53" s="201">
        <f t="shared" si="28"/>
        <v>12145</v>
      </c>
      <c r="S53" s="203">
        <f t="shared" si="29"/>
        <v>0.011397056753495128</v>
      </c>
      <c r="T53" s="202">
        <v>5577</v>
      </c>
      <c r="U53" s="200">
        <v>3036</v>
      </c>
      <c r="V53" s="201"/>
      <c r="W53" s="200"/>
      <c r="X53" s="184">
        <f t="shared" si="30"/>
        <v>8613</v>
      </c>
      <c r="Y53" s="199">
        <f t="shared" si="31"/>
        <v>0.4100777893881342</v>
      </c>
    </row>
    <row r="54" spans="1:25" ht="19.5" customHeight="1">
      <c r="A54" s="205" t="s">
        <v>261</v>
      </c>
      <c r="B54" s="202">
        <v>5761</v>
      </c>
      <c r="C54" s="200">
        <v>4833</v>
      </c>
      <c r="D54" s="201">
        <v>0</v>
      </c>
      <c r="E54" s="200">
        <v>0</v>
      </c>
      <c r="F54" s="201">
        <f t="shared" si="24"/>
        <v>10594</v>
      </c>
      <c r="G54" s="203">
        <f t="shared" si="25"/>
        <v>0.009941574248376071</v>
      </c>
      <c r="H54" s="202">
        <v>7235</v>
      </c>
      <c r="I54" s="200">
        <v>7175</v>
      </c>
      <c r="J54" s="201"/>
      <c r="K54" s="200"/>
      <c r="L54" s="201">
        <f t="shared" si="26"/>
        <v>14410</v>
      </c>
      <c r="M54" s="204">
        <f t="shared" si="27"/>
        <v>-0.26481609993060373</v>
      </c>
      <c r="N54" s="202">
        <v>5761</v>
      </c>
      <c r="O54" s="200">
        <v>4833</v>
      </c>
      <c r="P54" s="201"/>
      <c r="Q54" s="200"/>
      <c r="R54" s="201">
        <f t="shared" si="28"/>
        <v>10594</v>
      </c>
      <c r="S54" s="203">
        <f t="shared" si="29"/>
        <v>0.009941574248376071</v>
      </c>
      <c r="T54" s="202">
        <v>7235</v>
      </c>
      <c r="U54" s="200">
        <v>7175</v>
      </c>
      <c r="V54" s="201"/>
      <c r="W54" s="200"/>
      <c r="X54" s="184">
        <f t="shared" si="30"/>
        <v>14410</v>
      </c>
      <c r="Y54" s="199">
        <f t="shared" si="31"/>
        <v>-0.26481609993060373</v>
      </c>
    </row>
    <row r="55" spans="1:25" ht="19.5" customHeight="1">
      <c r="A55" s="205" t="s">
        <v>262</v>
      </c>
      <c r="B55" s="202">
        <v>4560</v>
      </c>
      <c r="C55" s="200">
        <v>5015</v>
      </c>
      <c r="D55" s="201">
        <v>0</v>
      </c>
      <c r="E55" s="200">
        <v>0</v>
      </c>
      <c r="F55" s="201">
        <f aca="true" t="shared" si="32" ref="F55:F62">SUM(B55:E55)</f>
        <v>9575</v>
      </c>
      <c r="G55" s="203">
        <f aca="true" t="shared" si="33" ref="G55:G62">F55/$F$9</f>
        <v>0.008985328811421642</v>
      </c>
      <c r="H55" s="202">
        <v>3670</v>
      </c>
      <c r="I55" s="200">
        <v>4468</v>
      </c>
      <c r="J55" s="201"/>
      <c r="K55" s="200"/>
      <c r="L55" s="201">
        <f aca="true" t="shared" si="34" ref="L55:L62">SUM(H55:K55)</f>
        <v>8138</v>
      </c>
      <c r="M55" s="204">
        <f aca="true" t="shared" si="35" ref="M55:M62">IF(ISERROR(F55/L55-1),"         /0",(F55/L55-1))</f>
        <v>0.17657901204227078</v>
      </c>
      <c r="N55" s="202">
        <v>4560</v>
      </c>
      <c r="O55" s="200">
        <v>5015</v>
      </c>
      <c r="P55" s="201"/>
      <c r="Q55" s="200"/>
      <c r="R55" s="201">
        <f aca="true" t="shared" si="36" ref="R55:R62">SUM(N55:Q55)</f>
        <v>9575</v>
      </c>
      <c r="S55" s="203">
        <f aca="true" t="shared" si="37" ref="S55:S62">R55/$R$9</f>
        <v>0.008985328811421642</v>
      </c>
      <c r="T55" s="202">
        <v>3670</v>
      </c>
      <c r="U55" s="200">
        <v>4468</v>
      </c>
      <c r="V55" s="201"/>
      <c r="W55" s="200"/>
      <c r="X55" s="184">
        <f aca="true" t="shared" si="38" ref="X55:X62">SUM(T55:W55)</f>
        <v>8138</v>
      </c>
      <c r="Y55" s="199">
        <f aca="true" t="shared" si="39" ref="Y55:Y62">IF(ISERROR(R55/X55-1),"         /0",(R55/X55-1))</f>
        <v>0.17657901204227078</v>
      </c>
    </row>
    <row r="56" spans="1:25" ht="19.5" customHeight="1">
      <c r="A56" s="205" t="s">
        <v>260</v>
      </c>
      <c r="B56" s="202">
        <v>3468</v>
      </c>
      <c r="C56" s="200">
        <v>3852</v>
      </c>
      <c r="D56" s="201">
        <v>0</v>
      </c>
      <c r="E56" s="200">
        <v>0</v>
      </c>
      <c r="F56" s="201">
        <f t="shared" si="32"/>
        <v>7320</v>
      </c>
      <c r="G56" s="203">
        <f t="shared" si="33"/>
        <v>0.0068692017649719505</v>
      </c>
      <c r="H56" s="202">
        <v>7686</v>
      </c>
      <c r="I56" s="200">
        <v>7135</v>
      </c>
      <c r="J56" s="201"/>
      <c r="K56" s="200"/>
      <c r="L56" s="201">
        <f t="shared" si="34"/>
        <v>14821</v>
      </c>
      <c r="M56" s="204">
        <f t="shared" si="35"/>
        <v>-0.5061062006612239</v>
      </c>
      <c r="N56" s="202">
        <v>3468</v>
      </c>
      <c r="O56" s="200">
        <v>3852</v>
      </c>
      <c r="P56" s="201"/>
      <c r="Q56" s="200"/>
      <c r="R56" s="201">
        <f t="shared" si="36"/>
        <v>7320</v>
      </c>
      <c r="S56" s="203">
        <f t="shared" si="37"/>
        <v>0.0068692017649719505</v>
      </c>
      <c r="T56" s="202">
        <v>7686</v>
      </c>
      <c r="U56" s="200">
        <v>7135</v>
      </c>
      <c r="V56" s="201"/>
      <c r="W56" s="200"/>
      <c r="X56" s="184">
        <f t="shared" si="38"/>
        <v>14821</v>
      </c>
      <c r="Y56" s="199">
        <f t="shared" si="39"/>
        <v>-0.5061062006612239</v>
      </c>
    </row>
    <row r="57" spans="1:25" ht="19.5" customHeight="1">
      <c r="A57" s="205" t="s">
        <v>263</v>
      </c>
      <c r="B57" s="202">
        <v>3340</v>
      </c>
      <c r="C57" s="200">
        <v>3174</v>
      </c>
      <c r="D57" s="201">
        <v>0</v>
      </c>
      <c r="E57" s="200">
        <v>0</v>
      </c>
      <c r="F57" s="201">
        <f>SUM(B57:E57)</f>
        <v>6514</v>
      </c>
      <c r="G57" s="203">
        <f>F57/$F$9</f>
        <v>0.006112838838391706</v>
      </c>
      <c r="H57" s="202">
        <v>2601</v>
      </c>
      <c r="I57" s="200">
        <v>2072</v>
      </c>
      <c r="J57" s="201"/>
      <c r="K57" s="200"/>
      <c r="L57" s="201">
        <f>SUM(H57:K57)</f>
        <v>4673</v>
      </c>
      <c r="M57" s="204">
        <f>IF(ISERROR(F57/L57-1),"         /0",(F57/L57-1))</f>
        <v>0.3939653327626793</v>
      </c>
      <c r="N57" s="202">
        <v>3340</v>
      </c>
      <c r="O57" s="200">
        <v>3174</v>
      </c>
      <c r="P57" s="201"/>
      <c r="Q57" s="200"/>
      <c r="R57" s="201">
        <f>SUM(N57:Q57)</f>
        <v>6514</v>
      </c>
      <c r="S57" s="203">
        <f>R57/$R$9</f>
        <v>0.006112838838391706</v>
      </c>
      <c r="T57" s="202">
        <v>2601</v>
      </c>
      <c r="U57" s="200">
        <v>2072</v>
      </c>
      <c r="V57" s="201"/>
      <c r="W57" s="200"/>
      <c r="X57" s="184">
        <f>SUM(T57:W57)</f>
        <v>4673</v>
      </c>
      <c r="Y57" s="199">
        <f>IF(ISERROR(R57/X57-1),"         /0",(R57/X57-1))</f>
        <v>0.3939653327626793</v>
      </c>
    </row>
    <row r="58" spans="1:25" ht="19.5" customHeight="1">
      <c r="A58" s="205" t="s">
        <v>265</v>
      </c>
      <c r="B58" s="202">
        <v>1835</v>
      </c>
      <c r="C58" s="200">
        <v>2124</v>
      </c>
      <c r="D58" s="201">
        <v>0</v>
      </c>
      <c r="E58" s="200">
        <v>0</v>
      </c>
      <c r="F58" s="201">
        <f>SUM(B58:E58)</f>
        <v>3959</v>
      </c>
      <c r="G58" s="203">
        <f>F58/$F$9</f>
        <v>0.003715187129443163</v>
      </c>
      <c r="H58" s="202">
        <v>626</v>
      </c>
      <c r="I58" s="200">
        <v>58</v>
      </c>
      <c r="J58" s="201"/>
      <c r="K58" s="200"/>
      <c r="L58" s="201">
        <f>SUM(H58:K58)</f>
        <v>684</v>
      </c>
      <c r="M58" s="204">
        <f>IF(ISERROR(F58/L58-1),"         /0",(F58/L58-1))</f>
        <v>4.788011695906433</v>
      </c>
      <c r="N58" s="202">
        <v>1835</v>
      </c>
      <c r="O58" s="200">
        <v>2124</v>
      </c>
      <c r="P58" s="201"/>
      <c r="Q58" s="200"/>
      <c r="R58" s="201">
        <f>SUM(N58:Q58)</f>
        <v>3959</v>
      </c>
      <c r="S58" s="203">
        <f>R58/$R$9</f>
        <v>0.003715187129443163</v>
      </c>
      <c r="T58" s="202">
        <v>626</v>
      </c>
      <c r="U58" s="200">
        <v>58</v>
      </c>
      <c r="V58" s="201"/>
      <c r="W58" s="200"/>
      <c r="X58" s="184">
        <f>SUM(T58:W58)</f>
        <v>684</v>
      </c>
      <c r="Y58" s="199">
        <f>IF(ISERROR(R58/X58-1),"         /0",(R58/X58-1))</f>
        <v>4.788011695906433</v>
      </c>
    </row>
    <row r="59" spans="1:25" ht="19.5" customHeight="1">
      <c r="A59" s="205" t="s">
        <v>464</v>
      </c>
      <c r="B59" s="202">
        <v>2122</v>
      </c>
      <c r="C59" s="200">
        <v>948</v>
      </c>
      <c r="D59" s="201">
        <v>6</v>
      </c>
      <c r="E59" s="200">
        <v>0</v>
      </c>
      <c r="F59" s="201">
        <f t="shared" si="32"/>
        <v>3076</v>
      </c>
      <c r="G59" s="203">
        <f t="shared" si="33"/>
        <v>0.0028865662061548798</v>
      </c>
      <c r="H59" s="202">
        <v>1917</v>
      </c>
      <c r="I59" s="200">
        <v>933</v>
      </c>
      <c r="J59" s="201">
        <v>3</v>
      </c>
      <c r="K59" s="200"/>
      <c r="L59" s="201">
        <f t="shared" si="34"/>
        <v>2853</v>
      </c>
      <c r="M59" s="204">
        <f t="shared" si="35"/>
        <v>0.07816333683841581</v>
      </c>
      <c r="N59" s="202">
        <v>2122</v>
      </c>
      <c r="O59" s="200">
        <v>948</v>
      </c>
      <c r="P59" s="201">
        <v>6</v>
      </c>
      <c r="Q59" s="200">
        <v>0</v>
      </c>
      <c r="R59" s="201">
        <f t="shared" si="36"/>
        <v>3076</v>
      </c>
      <c r="S59" s="203">
        <f t="shared" si="37"/>
        <v>0.0028865662061548798</v>
      </c>
      <c r="T59" s="202">
        <v>1917</v>
      </c>
      <c r="U59" s="200">
        <v>933</v>
      </c>
      <c r="V59" s="201">
        <v>3</v>
      </c>
      <c r="W59" s="200"/>
      <c r="X59" s="184">
        <f t="shared" si="38"/>
        <v>2853</v>
      </c>
      <c r="Y59" s="199">
        <f t="shared" si="39"/>
        <v>0.07816333683841581</v>
      </c>
    </row>
    <row r="60" spans="1:25" ht="19.5" customHeight="1">
      <c r="A60" s="205" t="s">
        <v>465</v>
      </c>
      <c r="B60" s="202">
        <v>1132</v>
      </c>
      <c r="C60" s="200">
        <v>609</v>
      </c>
      <c r="D60" s="201">
        <v>0</v>
      </c>
      <c r="E60" s="200">
        <v>0</v>
      </c>
      <c r="F60" s="201">
        <f t="shared" si="32"/>
        <v>1741</v>
      </c>
      <c r="G60" s="203">
        <f t="shared" si="33"/>
        <v>0.0016337814580349953</v>
      </c>
      <c r="H60" s="202">
        <v>981</v>
      </c>
      <c r="I60" s="200">
        <v>464</v>
      </c>
      <c r="J60" s="201"/>
      <c r="K60" s="200"/>
      <c r="L60" s="201">
        <f t="shared" si="34"/>
        <v>1445</v>
      </c>
      <c r="M60" s="204">
        <f t="shared" si="35"/>
        <v>0.20484429065743948</v>
      </c>
      <c r="N60" s="202">
        <v>1132</v>
      </c>
      <c r="O60" s="200">
        <v>609</v>
      </c>
      <c r="P60" s="201"/>
      <c r="Q60" s="200"/>
      <c r="R60" s="201">
        <f t="shared" si="36"/>
        <v>1741</v>
      </c>
      <c r="S60" s="203">
        <f t="shared" si="37"/>
        <v>0.0016337814580349953</v>
      </c>
      <c r="T60" s="202">
        <v>981</v>
      </c>
      <c r="U60" s="200">
        <v>464</v>
      </c>
      <c r="V60" s="201"/>
      <c r="W60" s="200"/>
      <c r="X60" s="184">
        <f t="shared" si="38"/>
        <v>1445</v>
      </c>
      <c r="Y60" s="199">
        <f t="shared" si="39"/>
        <v>0.20484429065743948</v>
      </c>
    </row>
    <row r="61" spans="1:25" ht="19.5" customHeight="1">
      <c r="A61" s="205" t="s">
        <v>264</v>
      </c>
      <c r="B61" s="202">
        <v>650</v>
      </c>
      <c r="C61" s="200">
        <v>899</v>
      </c>
      <c r="D61" s="201">
        <v>0</v>
      </c>
      <c r="E61" s="200">
        <v>0</v>
      </c>
      <c r="F61" s="201">
        <f t="shared" si="32"/>
        <v>1549</v>
      </c>
      <c r="G61" s="203">
        <f t="shared" si="33"/>
        <v>0.001453605674035731</v>
      </c>
      <c r="H61" s="202">
        <v>502</v>
      </c>
      <c r="I61" s="200">
        <v>605</v>
      </c>
      <c r="J61" s="201"/>
      <c r="K61" s="200"/>
      <c r="L61" s="201">
        <f t="shared" si="34"/>
        <v>1107</v>
      </c>
      <c r="M61" s="204">
        <f t="shared" si="35"/>
        <v>0.3992773261065945</v>
      </c>
      <c r="N61" s="202">
        <v>650</v>
      </c>
      <c r="O61" s="200">
        <v>899</v>
      </c>
      <c r="P61" s="201"/>
      <c r="Q61" s="200"/>
      <c r="R61" s="201">
        <f t="shared" si="36"/>
        <v>1549</v>
      </c>
      <c r="S61" s="203">
        <f t="shared" si="37"/>
        <v>0.001453605674035731</v>
      </c>
      <c r="T61" s="202">
        <v>502</v>
      </c>
      <c r="U61" s="200">
        <v>605</v>
      </c>
      <c r="V61" s="201"/>
      <c r="W61" s="200"/>
      <c r="X61" s="184">
        <f t="shared" si="38"/>
        <v>1107</v>
      </c>
      <c r="Y61" s="199">
        <f t="shared" si="39"/>
        <v>0.3992773261065945</v>
      </c>
    </row>
    <row r="62" spans="1:25" ht="19.5" customHeight="1">
      <c r="A62" s="205" t="s">
        <v>466</v>
      </c>
      <c r="B62" s="202">
        <v>844</v>
      </c>
      <c r="C62" s="200">
        <v>387</v>
      </c>
      <c r="D62" s="201">
        <v>0</v>
      </c>
      <c r="E62" s="200">
        <v>0</v>
      </c>
      <c r="F62" s="201">
        <f t="shared" si="32"/>
        <v>1231</v>
      </c>
      <c r="G62" s="203">
        <f t="shared" si="33"/>
        <v>0.0011551895317869496</v>
      </c>
      <c r="H62" s="202"/>
      <c r="I62" s="200"/>
      <c r="J62" s="201"/>
      <c r="K62" s="200"/>
      <c r="L62" s="201">
        <f t="shared" si="34"/>
        <v>0</v>
      </c>
      <c r="M62" s="204" t="str">
        <f t="shared" si="35"/>
        <v>         /0</v>
      </c>
      <c r="N62" s="202">
        <v>844</v>
      </c>
      <c r="O62" s="200">
        <v>387</v>
      </c>
      <c r="P62" s="201"/>
      <c r="Q62" s="200"/>
      <c r="R62" s="201">
        <f t="shared" si="36"/>
        <v>1231</v>
      </c>
      <c r="S62" s="203">
        <f t="shared" si="37"/>
        <v>0.0011551895317869496</v>
      </c>
      <c r="T62" s="202"/>
      <c r="U62" s="200"/>
      <c r="V62" s="201"/>
      <c r="W62" s="200"/>
      <c r="X62" s="184">
        <f t="shared" si="38"/>
        <v>0</v>
      </c>
      <c r="Y62" s="199" t="str">
        <f t="shared" si="39"/>
        <v>         /0</v>
      </c>
    </row>
    <row r="63" spans="1:25" ht="19.5" customHeight="1">
      <c r="A63" s="205" t="s">
        <v>467</v>
      </c>
      <c r="B63" s="202">
        <v>654</v>
      </c>
      <c r="C63" s="200">
        <v>480</v>
      </c>
      <c r="D63" s="201">
        <v>6</v>
      </c>
      <c r="E63" s="200">
        <v>0</v>
      </c>
      <c r="F63" s="201">
        <f t="shared" si="24"/>
        <v>1140</v>
      </c>
      <c r="G63" s="203">
        <f t="shared" si="25"/>
        <v>0.0010697937174956316</v>
      </c>
      <c r="H63" s="202">
        <v>524</v>
      </c>
      <c r="I63" s="200">
        <v>378</v>
      </c>
      <c r="J63" s="201"/>
      <c r="K63" s="200"/>
      <c r="L63" s="201">
        <f t="shared" si="26"/>
        <v>902</v>
      </c>
      <c r="M63" s="204">
        <f t="shared" si="27"/>
        <v>0.26385809312638586</v>
      </c>
      <c r="N63" s="202">
        <v>654</v>
      </c>
      <c r="O63" s="200">
        <v>480</v>
      </c>
      <c r="P63" s="201">
        <v>6</v>
      </c>
      <c r="Q63" s="200"/>
      <c r="R63" s="201">
        <f t="shared" si="28"/>
        <v>1140</v>
      </c>
      <c r="S63" s="203">
        <f t="shared" si="29"/>
        <v>0.0010697937174956316</v>
      </c>
      <c r="T63" s="202">
        <v>524</v>
      </c>
      <c r="U63" s="200">
        <v>378</v>
      </c>
      <c r="V63" s="201"/>
      <c r="W63" s="200"/>
      <c r="X63" s="184">
        <f t="shared" si="30"/>
        <v>902</v>
      </c>
      <c r="Y63" s="199">
        <f t="shared" si="31"/>
        <v>0.26385809312638586</v>
      </c>
    </row>
    <row r="64" spans="1:25" ht="19.5" customHeight="1">
      <c r="A64" s="205" t="s">
        <v>468</v>
      </c>
      <c r="B64" s="202">
        <v>344</v>
      </c>
      <c r="C64" s="200">
        <v>627</v>
      </c>
      <c r="D64" s="201">
        <v>0</v>
      </c>
      <c r="E64" s="200">
        <v>0</v>
      </c>
      <c r="F64" s="201">
        <f t="shared" si="24"/>
        <v>971</v>
      </c>
      <c r="G64" s="203">
        <f t="shared" si="25"/>
        <v>0.0009112014909546126</v>
      </c>
      <c r="H64" s="202">
        <v>426</v>
      </c>
      <c r="I64" s="200">
        <v>518</v>
      </c>
      <c r="J64" s="201"/>
      <c r="K64" s="200"/>
      <c r="L64" s="201">
        <f t="shared" si="26"/>
        <v>944</v>
      </c>
      <c r="M64" s="204">
        <f t="shared" si="27"/>
        <v>0.028601694915254328</v>
      </c>
      <c r="N64" s="202">
        <v>344</v>
      </c>
      <c r="O64" s="200">
        <v>627</v>
      </c>
      <c r="P64" s="201"/>
      <c r="Q64" s="200"/>
      <c r="R64" s="201">
        <f t="shared" si="28"/>
        <v>971</v>
      </c>
      <c r="S64" s="203">
        <f t="shared" si="29"/>
        <v>0.0009112014909546126</v>
      </c>
      <c r="T64" s="202">
        <v>426</v>
      </c>
      <c r="U64" s="200">
        <v>518</v>
      </c>
      <c r="V64" s="201"/>
      <c r="W64" s="200"/>
      <c r="X64" s="184">
        <f t="shared" si="30"/>
        <v>944</v>
      </c>
      <c r="Y64" s="199">
        <f t="shared" si="31"/>
        <v>0.028601694915254328</v>
      </c>
    </row>
    <row r="65" spans="1:25" ht="19.5" customHeight="1" thickBot="1">
      <c r="A65" s="205" t="s">
        <v>242</v>
      </c>
      <c r="B65" s="202">
        <v>22647</v>
      </c>
      <c r="C65" s="200">
        <v>18056</v>
      </c>
      <c r="D65" s="201">
        <v>16</v>
      </c>
      <c r="E65" s="200">
        <v>0</v>
      </c>
      <c r="F65" s="201">
        <f t="shared" si="24"/>
        <v>40719</v>
      </c>
      <c r="G65" s="203">
        <f t="shared" si="25"/>
        <v>0.03821134244096897</v>
      </c>
      <c r="H65" s="202">
        <v>11947</v>
      </c>
      <c r="I65" s="200">
        <v>6842</v>
      </c>
      <c r="J65" s="201">
        <v>3</v>
      </c>
      <c r="K65" s="200"/>
      <c r="L65" s="201">
        <f t="shared" si="26"/>
        <v>18792</v>
      </c>
      <c r="M65" s="204">
        <f t="shared" si="27"/>
        <v>1.1668263090676882</v>
      </c>
      <c r="N65" s="202">
        <v>22647</v>
      </c>
      <c r="O65" s="200">
        <v>18056</v>
      </c>
      <c r="P65" s="201">
        <v>16</v>
      </c>
      <c r="Q65" s="200">
        <v>0</v>
      </c>
      <c r="R65" s="201">
        <f t="shared" si="28"/>
        <v>40719</v>
      </c>
      <c r="S65" s="203">
        <f t="shared" si="29"/>
        <v>0.03821134244096897</v>
      </c>
      <c r="T65" s="202">
        <v>11947</v>
      </c>
      <c r="U65" s="200">
        <v>6842</v>
      </c>
      <c r="V65" s="201">
        <v>3</v>
      </c>
      <c r="W65" s="200"/>
      <c r="X65" s="184">
        <f t="shared" si="30"/>
        <v>18792</v>
      </c>
      <c r="Y65" s="199">
        <f t="shared" si="31"/>
        <v>1.1668263090676882</v>
      </c>
    </row>
    <row r="66" spans="1:25" s="191" customFormat="1" ht="19.5" customHeight="1">
      <c r="A66" s="198" t="s">
        <v>54</v>
      </c>
      <c r="B66" s="195">
        <f>SUM(B67:B87)</f>
        <v>164285</v>
      </c>
      <c r="C66" s="194">
        <f>SUM(C67:C87)</f>
        <v>152220</v>
      </c>
      <c r="D66" s="193">
        <f>SUM(D67:D87)</f>
        <v>2478</v>
      </c>
      <c r="E66" s="194">
        <f>SUM(E67:E87)</f>
        <v>2786</v>
      </c>
      <c r="F66" s="193">
        <f t="shared" si="24"/>
        <v>321769</v>
      </c>
      <c r="G66" s="196">
        <f t="shared" si="25"/>
        <v>0.3019530304253087</v>
      </c>
      <c r="H66" s="195">
        <f>SUM(H67:H87)</f>
        <v>148086</v>
      </c>
      <c r="I66" s="194">
        <f>SUM(I67:I87)</f>
        <v>142768</v>
      </c>
      <c r="J66" s="193">
        <f>SUM(J67:J87)</f>
        <v>5406</v>
      </c>
      <c r="K66" s="194">
        <f>SUM(K67:K87)</f>
        <v>5971</v>
      </c>
      <c r="L66" s="193">
        <f t="shared" si="26"/>
        <v>302231</v>
      </c>
      <c r="M66" s="197">
        <f t="shared" si="27"/>
        <v>0.06464591653404184</v>
      </c>
      <c r="N66" s="195">
        <f>SUM(N67:N87)</f>
        <v>164285</v>
      </c>
      <c r="O66" s="194">
        <f>SUM(O67:O87)</f>
        <v>152220</v>
      </c>
      <c r="P66" s="193">
        <f>SUM(P67:P87)</f>
        <v>2478</v>
      </c>
      <c r="Q66" s="194">
        <f>SUM(Q67:Q87)</f>
        <v>2786</v>
      </c>
      <c r="R66" s="193">
        <f t="shared" si="28"/>
        <v>321769</v>
      </c>
      <c r="S66" s="196">
        <f t="shared" si="29"/>
        <v>0.3019530304253087</v>
      </c>
      <c r="T66" s="195">
        <f>SUM(T67:T87)</f>
        <v>148086</v>
      </c>
      <c r="U66" s="194">
        <f>SUM(U67:U87)</f>
        <v>142768</v>
      </c>
      <c r="V66" s="193">
        <f>SUM(V67:V87)</f>
        <v>5406</v>
      </c>
      <c r="W66" s="194">
        <f>SUM(W67:W87)</f>
        <v>5971</v>
      </c>
      <c r="X66" s="193">
        <f t="shared" si="30"/>
        <v>302231</v>
      </c>
      <c r="Y66" s="192">
        <f t="shared" si="31"/>
        <v>0.06464591653404184</v>
      </c>
    </row>
    <row r="67" spans="1:25" s="175" customFormat="1" ht="19.5" customHeight="1">
      <c r="A67" s="190" t="s">
        <v>266</v>
      </c>
      <c r="B67" s="188">
        <v>33466</v>
      </c>
      <c r="C67" s="185">
        <v>31624</v>
      </c>
      <c r="D67" s="184">
        <v>1871</v>
      </c>
      <c r="E67" s="185">
        <v>2004</v>
      </c>
      <c r="F67" s="184">
        <f t="shared" si="24"/>
        <v>68965</v>
      </c>
      <c r="G67" s="187">
        <f t="shared" si="25"/>
        <v>0.0647178278307774</v>
      </c>
      <c r="H67" s="188">
        <v>34807</v>
      </c>
      <c r="I67" s="185">
        <v>35085</v>
      </c>
      <c r="J67" s="184">
        <v>2054</v>
      </c>
      <c r="K67" s="185">
        <v>2044</v>
      </c>
      <c r="L67" s="184">
        <f t="shared" si="26"/>
        <v>73990</v>
      </c>
      <c r="M67" s="189">
        <f t="shared" si="27"/>
        <v>-0.06791458305176379</v>
      </c>
      <c r="N67" s="188">
        <v>33466</v>
      </c>
      <c r="O67" s="185">
        <v>31624</v>
      </c>
      <c r="P67" s="184">
        <v>1871</v>
      </c>
      <c r="Q67" s="185">
        <v>2004</v>
      </c>
      <c r="R67" s="184">
        <f t="shared" si="28"/>
        <v>68965</v>
      </c>
      <c r="S67" s="187">
        <f t="shared" si="29"/>
        <v>0.0647178278307774</v>
      </c>
      <c r="T67" s="186">
        <v>34807</v>
      </c>
      <c r="U67" s="185">
        <v>35085</v>
      </c>
      <c r="V67" s="184">
        <v>2054</v>
      </c>
      <c r="W67" s="185">
        <v>2044</v>
      </c>
      <c r="X67" s="184">
        <f t="shared" si="30"/>
        <v>73990</v>
      </c>
      <c r="Y67" s="183">
        <f t="shared" si="31"/>
        <v>-0.06791458305176379</v>
      </c>
    </row>
    <row r="68" spans="1:25" s="175" customFormat="1" ht="19.5" customHeight="1">
      <c r="A68" s="190" t="s">
        <v>267</v>
      </c>
      <c r="B68" s="188">
        <v>18921</v>
      </c>
      <c r="C68" s="185">
        <v>19296</v>
      </c>
      <c r="D68" s="184">
        <v>0</v>
      </c>
      <c r="E68" s="185">
        <v>0</v>
      </c>
      <c r="F68" s="184">
        <f t="shared" si="24"/>
        <v>38217</v>
      </c>
      <c r="G68" s="187">
        <f t="shared" si="25"/>
        <v>0.03586342675572856</v>
      </c>
      <c r="H68" s="188">
        <v>15767</v>
      </c>
      <c r="I68" s="185">
        <v>19143</v>
      </c>
      <c r="J68" s="184">
        <v>54</v>
      </c>
      <c r="K68" s="185">
        <v>21</v>
      </c>
      <c r="L68" s="184">
        <f t="shared" si="26"/>
        <v>34985</v>
      </c>
      <c r="M68" s="189">
        <f t="shared" si="27"/>
        <v>0.09238244962126618</v>
      </c>
      <c r="N68" s="188">
        <v>18921</v>
      </c>
      <c r="O68" s="185">
        <v>19296</v>
      </c>
      <c r="P68" s="184"/>
      <c r="Q68" s="185"/>
      <c r="R68" s="184">
        <f t="shared" si="28"/>
        <v>38217</v>
      </c>
      <c r="S68" s="187">
        <f t="shared" si="29"/>
        <v>0.03586342675572856</v>
      </c>
      <c r="T68" s="186">
        <v>15767</v>
      </c>
      <c r="U68" s="185">
        <v>19143</v>
      </c>
      <c r="V68" s="184">
        <v>54</v>
      </c>
      <c r="W68" s="185">
        <v>21</v>
      </c>
      <c r="X68" s="184">
        <f t="shared" si="30"/>
        <v>34985</v>
      </c>
      <c r="Y68" s="183">
        <f t="shared" si="31"/>
        <v>0.09238244962126618</v>
      </c>
    </row>
    <row r="69" spans="1:25" s="175" customFormat="1" ht="19.5" customHeight="1">
      <c r="A69" s="190" t="s">
        <v>268</v>
      </c>
      <c r="B69" s="188">
        <v>19671</v>
      </c>
      <c r="C69" s="185">
        <v>17559</v>
      </c>
      <c r="D69" s="184">
        <v>179</v>
      </c>
      <c r="E69" s="185">
        <v>231</v>
      </c>
      <c r="F69" s="184">
        <f t="shared" si="24"/>
        <v>37640</v>
      </c>
      <c r="G69" s="187">
        <f t="shared" si="25"/>
        <v>0.0353219609881891</v>
      </c>
      <c r="H69" s="188">
        <v>16993</v>
      </c>
      <c r="I69" s="185">
        <v>14492</v>
      </c>
      <c r="J69" s="184">
        <v>839</v>
      </c>
      <c r="K69" s="185">
        <v>959</v>
      </c>
      <c r="L69" s="184">
        <f t="shared" si="26"/>
        <v>33283</v>
      </c>
      <c r="M69" s="189">
        <f t="shared" si="27"/>
        <v>0.1309076705825798</v>
      </c>
      <c r="N69" s="188">
        <v>19671</v>
      </c>
      <c r="O69" s="185">
        <v>17559</v>
      </c>
      <c r="P69" s="184">
        <v>179</v>
      </c>
      <c r="Q69" s="185">
        <v>231</v>
      </c>
      <c r="R69" s="184">
        <f t="shared" si="28"/>
        <v>37640</v>
      </c>
      <c r="S69" s="187">
        <f t="shared" si="29"/>
        <v>0.0353219609881891</v>
      </c>
      <c r="T69" s="186">
        <v>16993</v>
      </c>
      <c r="U69" s="185">
        <v>14492</v>
      </c>
      <c r="V69" s="184">
        <v>839</v>
      </c>
      <c r="W69" s="185">
        <v>959</v>
      </c>
      <c r="X69" s="184">
        <f t="shared" si="30"/>
        <v>33283</v>
      </c>
      <c r="Y69" s="183">
        <f t="shared" si="31"/>
        <v>0.1309076705825798</v>
      </c>
    </row>
    <row r="70" spans="1:25" s="175" customFormat="1" ht="19.5" customHeight="1">
      <c r="A70" s="190" t="s">
        <v>469</v>
      </c>
      <c r="B70" s="188">
        <v>11069</v>
      </c>
      <c r="C70" s="185">
        <v>12329</v>
      </c>
      <c r="D70" s="184">
        <v>0</v>
      </c>
      <c r="E70" s="185">
        <v>0</v>
      </c>
      <c r="F70" s="184">
        <f>SUM(B70:E70)</f>
        <v>23398</v>
      </c>
      <c r="G70" s="187">
        <f>F70/$F$9</f>
        <v>0.02195704684382701</v>
      </c>
      <c r="H70" s="188">
        <v>11094</v>
      </c>
      <c r="I70" s="185">
        <v>10769</v>
      </c>
      <c r="J70" s="184">
        <v>993</v>
      </c>
      <c r="K70" s="185">
        <v>1258</v>
      </c>
      <c r="L70" s="184">
        <f>SUM(H70:K70)</f>
        <v>24114</v>
      </c>
      <c r="M70" s="189">
        <f>IF(ISERROR(F70/L70-1),"         /0",(F70/L70-1))</f>
        <v>-0.02969229493240444</v>
      </c>
      <c r="N70" s="188">
        <v>11069</v>
      </c>
      <c r="O70" s="185">
        <v>12329</v>
      </c>
      <c r="P70" s="184"/>
      <c r="Q70" s="185"/>
      <c r="R70" s="184">
        <f>SUM(N70:Q70)</f>
        <v>23398</v>
      </c>
      <c r="S70" s="187">
        <f>R70/$R$9</f>
        <v>0.02195704684382701</v>
      </c>
      <c r="T70" s="186">
        <v>11094</v>
      </c>
      <c r="U70" s="185">
        <v>10769</v>
      </c>
      <c r="V70" s="184">
        <v>993</v>
      </c>
      <c r="W70" s="185">
        <v>1258</v>
      </c>
      <c r="X70" s="184">
        <f>SUM(T70:W70)</f>
        <v>24114</v>
      </c>
      <c r="Y70" s="183">
        <f>IF(ISERROR(R70/X70-1),"         /0",(R70/X70-1))</f>
        <v>-0.02969229493240444</v>
      </c>
    </row>
    <row r="71" spans="1:25" s="175" customFormat="1" ht="19.5" customHeight="1">
      <c r="A71" s="190" t="s">
        <v>269</v>
      </c>
      <c r="B71" s="188">
        <v>11409</v>
      </c>
      <c r="C71" s="185">
        <v>8976</v>
      </c>
      <c r="D71" s="184">
        <v>270</v>
      </c>
      <c r="E71" s="185">
        <v>411</v>
      </c>
      <c r="F71" s="184">
        <f t="shared" si="24"/>
        <v>21066</v>
      </c>
      <c r="G71" s="187">
        <f t="shared" si="25"/>
        <v>0.019768661800669277</v>
      </c>
      <c r="H71" s="188">
        <v>11958</v>
      </c>
      <c r="I71" s="185">
        <v>9395</v>
      </c>
      <c r="J71" s="184">
        <v>735</v>
      </c>
      <c r="K71" s="185">
        <v>801</v>
      </c>
      <c r="L71" s="184">
        <f t="shared" si="26"/>
        <v>22889</v>
      </c>
      <c r="M71" s="189">
        <f t="shared" si="27"/>
        <v>-0.07964524444056098</v>
      </c>
      <c r="N71" s="188">
        <v>11409</v>
      </c>
      <c r="O71" s="185">
        <v>8976</v>
      </c>
      <c r="P71" s="184">
        <v>270</v>
      </c>
      <c r="Q71" s="185">
        <v>411</v>
      </c>
      <c r="R71" s="184">
        <f t="shared" si="28"/>
        <v>21066</v>
      </c>
      <c r="S71" s="187">
        <f t="shared" si="29"/>
        <v>0.019768661800669277</v>
      </c>
      <c r="T71" s="186">
        <v>11958</v>
      </c>
      <c r="U71" s="185">
        <v>9395</v>
      </c>
      <c r="V71" s="184">
        <v>735</v>
      </c>
      <c r="W71" s="185">
        <v>801</v>
      </c>
      <c r="X71" s="184">
        <f t="shared" si="30"/>
        <v>22889</v>
      </c>
      <c r="Y71" s="183">
        <f t="shared" si="31"/>
        <v>-0.07964524444056098</v>
      </c>
    </row>
    <row r="72" spans="1:25" s="175" customFormat="1" ht="19.5" customHeight="1">
      <c r="A72" s="190" t="s">
        <v>270</v>
      </c>
      <c r="B72" s="188">
        <v>6604</v>
      </c>
      <c r="C72" s="185">
        <v>5061</v>
      </c>
      <c r="D72" s="184">
        <v>26</v>
      </c>
      <c r="E72" s="185">
        <v>0</v>
      </c>
      <c r="F72" s="184">
        <f>SUM(B72:E72)</f>
        <v>11691</v>
      </c>
      <c r="G72" s="187">
        <f>F72/$F$9</f>
        <v>0.010971016097580201</v>
      </c>
      <c r="H72" s="188">
        <v>5122</v>
      </c>
      <c r="I72" s="185">
        <v>4973</v>
      </c>
      <c r="J72" s="184"/>
      <c r="K72" s="185"/>
      <c r="L72" s="184">
        <f>SUM(H72:K72)</f>
        <v>10095</v>
      </c>
      <c r="M72" s="189">
        <f>IF(ISERROR(F72/L72-1),"         /0",(F72/L72-1))</f>
        <v>0.15809806835066875</v>
      </c>
      <c r="N72" s="188">
        <v>6604</v>
      </c>
      <c r="O72" s="185">
        <v>5061</v>
      </c>
      <c r="P72" s="184">
        <v>26</v>
      </c>
      <c r="Q72" s="185"/>
      <c r="R72" s="184">
        <f>SUM(N72:Q72)</f>
        <v>11691</v>
      </c>
      <c r="S72" s="187">
        <f>R72/$R$9</f>
        <v>0.010971016097580201</v>
      </c>
      <c r="T72" s="186">
        <v>5122</v>
      </c>
      <c r="U72" s="185">
        <v>4973</v>
      </c>
      <c r="V72" s="184"/>
      <c r="W72" s="185"/>
      <c r="X72" s="184">
        <f>SUM(T72:W72)</f>
        <v>10095</v>
      </c>
      <c r="Y72" s="183">
        <f>IF(ISERROR(R72/X72-1),"         /0",(R72/X72-1))</f>
        <v>0.15809806835066875</v>
      </c>
    </row>
    <row r="73" spans="1:25" s="175" customFormat="1" ht="19.5" customHeight="1">
      <c r="A73" s="190" t="s">
        <v>470</v>
      </c>
      <c r="B73" s="188">
        <v>6308</v>
      </c>
      <c r="C73" s="185">
        <v>4964</v>
      </c>
      <c r="D73" s="184">
        <v>0</v>
      </c>
      <c r="E73" s="185">
        <v>0</v>
      </c>
      <c r="F73" s="184">
        <f t="shared" si="24"/>
        <v>11272</v>
      </c>
      <c r="G73" s="187">
        <f t="shared" si="25"/>
        <v>0.010577819985623474</v>
      </c>
      <c r="H73" s="188">
        <v>4933</v>
      </c>
      <c r="I73" s="185">
        <v>3866</v>
      </c>
      <c r="J73" s="184"/>
      <c r="K73" s="185"/>
      <c r="L73" s="184">
        <f t="shared" si="26"/>
        <v>8799</v>
      </c>
      <c r="M73" s="189">
        <f t="shared" si="27"/>
        <v>0.2810546653028754</v>
      </c>
      <c r="N73" s="188">
        <v>6308</v>
      </c>
      <c r="O73" s="185">
        <v>4964</v>
      </c>
      <c r="P73" s="184"/>
      <c r="Q73" s="185"/>
      <c r="R73" s="184">
        <f t="shared" si="28"/>
        <v>11272</v>
      </c>
      <c r="S73" s="187">
        <f t="shared" si="29"/>
        <v>0.010577819985623474</v>
      </c>
      <c r="T73" s="186">
        <v>4933</v>
      </c>
      <c r="U73" s="185">
        <v>3866</v>
      </c>
      <c r="V73" s="184"/>
      <c r="W73" s="185"/>
      <c r="X73" s="184">
        <f t="shared" si="30"/>
        <v>8799</v>
      </c>
      <c r="Y73" s="183">
        <f t="shared" si="31"/>
        <v>0.2810546653028754</v>
      </c>
    </row>
    <row r="74" spans="1:25" s="175" customFormat="1" ht="19.5" customHeight="1">
      <c r="A74" s="190" t="s">
        <v>471</v>
      </c>
      <c r="B74" s="188">
        <v>4985</v>
      </c>
      <c r="C74" s="185">
        <v>4710</v>
      </c>
      <c r="D74" s="184">
        <v>0</v>
      </c>
      <c r="E74" s="185">
        <v>0</v>
      </c>
      <c r="F74" s="184">
        <f t="shared" si="24"/>
        <v>9695</v>
      </c>
      <c r="G74" s="187">
        <f>F74/$F$9</f>
        <v>0.009097938676421183</v>
      </c>
      <c r="H74" s="188">
        <v>4987</v>
      </c>
      <c r="I74" s="185">
        <v>4751</v>
      </c>
      <c r="J74" s="184"/>
      <c r="K74" s="185"/>
      <c r="L74" s="184">
        <f aca="true" t="shared" si="40" ref="L74:L83">SUM(H74:K74)</f>
        <v>9738</v>
      </c>
      <c r="M74" s="189">
        <f aca="true" t="shared" si="41" ref="M74:M83">IF(ISERROR(F74/L74-1),"         /0",(F74/L74-1))</f>
        <v>-0.004415691107003461</v>
      </c>
      <c r="N74" s="188">
        <v>4985</v>
      </c>
      <c r="O74" s="185">
        <v>4710</v>
      </c>
      <c r="P74" s="184"/>
      <c r="Q74" s="185"/>
      <c r="R74" s="184">
        <f aca="true" t="shared" si="42" ref="R74:R83">SUM(N74:Q74)</f>
        <v>9695</v>
      </c>
      <c r="S74" s="187">
        <f>R74/$R$9</f>
        <v>0.009097938676421183</v>
      </c>
      <c r="T74" s="186">
        <v>4987</v>
      </c>
      <c r="U74" s="185">
        <v>4751</v>
      </c>
      <c r="V74" s="184"/>
      <c r="W74" s="185"/>
      <c r="X74" s="184">
        <f aca="true" t="shared" si="43" ref="X74:X83">SUM(T74:W74)</f>
        <v>9738</v>
      </c>
      <c r="Y74" s="183">
        <f aca="true" t="shared" si="44" ref="Y74:Y83">IF(ISERROR(R74/X74-1),"         /0",(R74/X74-1))</f>
        <v>-0.004415691107003461</v>
      </c>
    </row>
    <row r="75" spans="1:25" s="175" customFormat="1" ht="19.5" customHeight="1">
      <c r="A75" s="190" t="s">
        <v>472</v>
      </c>
      <c r="B75" s="188">
        <v>4060</v>
      </c>
      <c r="C75" s="185">
        <v>5268</v>
      </c>
      <c r="D75" s="184">
        <v>0</v>
      </c>
      <c r="E75" s="185">
        <v>0</v>
      </c>
      <c r="F75" s="184">
        <f aca="true" t="shared" si="45" ref="F75:F83">SUM(B75:E75)</f>
        <v>9328</v>
      </c>
      <c r="G75" s="187">
        <f aca="true" t="shared" si="46" ref="G75:G83">F75/$F$9</f>
        <v>0.008753540172630922</v>
      </c>
      <c r="H75" s="188">
        <v>2404</v>
      </c>
      <c r="I75" s="185">
        <v>3199</v>
      </c>
      <c r="J75" s="184">
        <v>4</v>
      </c>
      <c r="K75" s="185"/>
      <c r="L75" s="184">
        <f t="shared" si="40"/>
        <v>5607</v>
      </c>
      <c r="M75" s="189">
        <f t="shared" si="41"/>
        <v>0.6636347422864277</v>
      </c>
      <c r="N75" s="188">
        <v>4060</v>
      </c>
      <c r="O75" s="185">
        <v>5268</v>
      </c>
      <c r="P75" s="184"/>
      <c r="Q75" s="185"/>
      <c r="R75" s="184">
        <f t="shared" si="42"/>
        <v>9328</v>
      </c>
      <c r="S75" s="187">
        <f aca="true" t="shared" si="47" ref="S75:S83">R75/$R$9</f>
        <v>0.008753540172630922</v>
      </c>
      <c r="T75" s="186">
        <v>2404</v>
      </c>
      <c r="U75" s="185">
        <v>3199</v>
      </c>
      <c r="V75" s="184">
        <v>4</v>
      </c>
      <c r="W75" s="185"/>
      <c r="X75" s="184">
        <f t="shared" si="43"/>
        <v>5607</v>
      </c>
      <c r="Y75" s="183">
        <f t="shared" si="44"/>
        <v>0.6636347422864277</v>
      </c>
    </row>
    <row r="76" spans="1:25" s="175" customFormat="1" ht="19.5" customHeight="1">
      <c r="A76" s="190" t="s">
        <v>473</v>
      </c>
      <c r="B76" s="188">
        <v>4732</v>
      </c>
      <c r="C76" s="185">
        <v>3815</v>
      </c>
      <c r="D76" s="184">
        <v>2</v>
      </c>
      <c r="E76" s="185">
        <v>0</v>
      </c>
      <c r="F76" s="184">
        <f t="shared" si="45"/>
        <v>8549</v>
      </c>
      <c r="G76" s="187">
        <f>F76/$F$9</f>
        <v>0.008022514465675574</v>
      </c>
      <c r="H76" s="188">
        <v>4511</v>
      </c>
      <c r="I76" s="185">
        <v>3716</v>
      </c>
      <c r="J76" s="184"/>
      <c r="K76" s="185"/>
      <c r="L76" s="184">
        <f t="shared" si="40"/>
        <v>8227</v>
      </c>
      <c r="M76" s="189">
        <f t="shared" si="41"/>
        <v>0.03913941898626483</v>
      </c>
      <c r="N76" s="188">
        <v>4732</v>
      </c>
      <c r="O76" s="185">
        <v>3815</v>
      </c>
      <c r="P76" s="184">
        <v>2</v>
      </c>
      <c r="Q76" s="185"/>
      <c r="R76" s="184">
        <f t="shared" si="42"/>
        <v>8549</v>
      </c>
      <c r="S76" s="187">
        <f>R76/$R$9</f>
        <v>0.008022514465675574</v>
      </c>
      <c r="T76" s="186">
        <v>4511</v>
      </c>
      <c r="U76" s="185">
        <v>3716</v>
      </c>
      <c r="V76" s="184"/>
      <c r="W76" s="185"/>
      <c r="X76" s="184">
        <f t="shared" si="43"/>
        <v>8227</v>
      </c>
      <c r="Y76" s="183">
        <f t="shared" si="44"/>
        <v>0.03913941898626483</v>
      </c>
    </row>
    <row r="77" spans="1:25" s="175" customFormat="1" ht="19.5" customHeight="1">
      <c r="A77" s="190" t="s">
        <v>474</v>
      </c>
      <c r="B77" s="188">
        <v>3121</v>
      </c>
      <c r="C77" s="185">
        <v>2877</v>
      </c>
      <c r="D77" s="184">
        <v>0</v>
      </c>
      <c r="E77" s="185">
        <v>0</v>
      </c>
      <c r="F77" s="184">
        <f t="shared" si="45"/>
        <v>5998</v>
      </c>
      <c r="G77" s="187">
        <f>F77/$F$9</f>
        <v>0.005628616418893683</v>
      </c>
      <c r="H77" s="188">
        <v>4102</v>
      </c>
      <c r="I77" s="185">
        <v>3352</v>
      </c>
      <c r="J77" s="184"/>
      <c r="K77" s="185"/>
      <c r="L77" s="184">
        <f t="shared" si="40"/>
        <v>7454</v>
      </c>
      <c r="M77" s="189">
        <f t="shared" si="41"/>
        <v>-0.19533136570968612</v>
      </c>
      <c r="N77" s="188">
        <v>3121</v>
      </c>
      <c r="O77" s="185">
        <v>2877</v>
      </c>
      <c r="P77" s="184"/>
      <c r="Q77" s="185"/>
      <c r="R77" s="184">
        <f t="shared" si="42"/>
        <v>5998</v>
      </c>
      <c r="S77" s="187">
        <f>R77/$R$9</f>
        <v>0.005628616418893683</v>
      </c>
      <c r="T77" s="186">
        <v>4102</v>
      </c>
      <c r="U77" s="185">
        <v>3352</v>
      </c>
      <c r="V77" s="184"/>
      <c r="W77" s="185"/>
      <c r="X77" s="184">
        <f t="shared" si="43"/>
        <v>7454</v>
      </c>
      <c r="Y77" s="183">
        <f t="shared" si="44"/>
        <v>-0.19533136570968612</v>
      </c>
    </row>
    <row r="78" spans="1:25" s="175" customFormat="1" ht="19.5" customHeight="1">
      <c r="A78" s="190" t="s">
        <v>271</v>
      </c>
      <c r="B78" s="188">
        <v>2129</v>
      </c>
      <c r="C78" s="185">
        <v>3171</v>
      </c>
      <c r="D78" s="184">
        <v>0</v>
      </c>
      <c r="E78" s="185">
        <v>0</v>
      </c>
      <c r="F78" s="184">
        <f t="shared" si="45"/>
        <v>5300</v>
      </c>
      <c r="G78" s="187">
        <f>F78/$F$9</f>
        <v>0.004973602370813024</v>
      </c>
      <c r="H78" s="188">
        <v>1640</v>
      </c>
      <c r="I78" s="185">
        <v>2326</v>
      </c>
      <c r="J78" s="184"/>
      <c r="K78" s="185"/>
      <c r="L78" s="184">
        <f t="shared" si="40"/>
        <v>3966</v>
      </c>
      <c r="M78" s="189">
        <f t="shared" si="41"/>
        <v>0.33635905194150273</v>
      </c>
      <c r="N78" s="188">
        <v>2129</v>
      </c>
      <c r="O78" s="185">
        <v>3171</v>
      </c>
      <c r="P78" s="184"/>
      <c r="Q78" s="185"/>
      <c r="R78" s="184">
        <f t="shared" si="42"/>
        <v>5300</v>
      </c>
      <c r="S78" s="187">
        <f>R78/$R$9</f>
        <v>0.004973602370813024</v>
      </c>
      <c r="T78" s="186">
        <v>1640</v>
      </c>
      <c r="U78" s="185">
        <v>2326</v>
      </c>
      <c r="V78" s="184"/>
      <c r="W78" s="185"/>
      <c r="X78" s="184">
        <f t="shared" si="43"/>
        <v>3966</v>
      </c>
      <c r="Y78" s="183">
        <f t="shared" si="44"/>
        <v>0.33635905194150273</v>
      </c>
    </row>
    <row r="79" spans="1:25" s="175" customFormat="1" ht="19.5" customHeight="1">
      <c r="A79" s="190" t="s">
        <v>273</v>
      </c>
      <c r="B79" s="188">
        <v>2679</v>
      </c>
      <c r="C79" s="185">
        <v>2558</v>
      </c>
      <c r="D79" s="184">
        <v>0</v>
      </c>
      <c r="E79" s="185">
        <v>0</v>
      </c>
      <c r="F79" s="184">
        <f t="shared" si="45"/>
        <v>5237</v>
      </c>
      <c r="G79" s="187">
        <f>F79/$F$9</f>
        <v>0.0049144821916882655</v>
      </c>
      <c r="H79" s="188">
        <v>1201</v>
      </c>
      <c r="I79" s="185">
        <v>1131</v>
      </c>
      <c r="J79" s="184">
        <v>0</v>
      </c>
      <c r="K79" s="185">
        <v>8</v>
      </c>
      <c r="L79" s="184">
        <f t="shared" si="40"/>
        <v>2340</v>
      </c>
      <c r="M79" s="189">
        <f t="shared" si="41"/>
        <v>1.238034188034188</v>
      </c>
      <c r="N79" s="188">
        <v>2679</v>
      </c>
      <c r="O79" s="185">
        <v>2558</v>
      </c>
      <c r="P79" s="184"/>
      <c r="Q79" s="185"/>
      <c r="R79" s="184">
        <f t="shared" si="42"/>
        <v>5237</v>
      </c>
      <c r="S79" s="187">
        <f>R79/$R$9</f>
        <v>0.0049144821916882655</v>
      </c>
      <c r="T79" s="186">
        <v>1201</v>
      </c>
      <c r="U79" s="185">
        <v>1131</v>
      </c>
      <c r="V79" s="184">
        <v>0</v>
      </c>
      <c r="W79" s="185">
        <v>8</v>
      </c>
      <c r="X79" s="184">
        <f t="shared" si="43"/>
        <v>2340</v>
      </c>
      <c r="Y79" s="183">
        <f t="shared" si="44"/>
        <v>1.238034188034188</v>
      </c>
    </row>
    <row r="80" spans="1:25" s="175" customFormat="1" ht="19.5" customHeight="1">
      <c r="A80" s="190" t="s">
        <v>475</v>
      </c>
      <c r="B80" s="188">
        <v>2445</v>
      </c>
      <c r="C80" s="185">
        <v>2398</v>
      </c>
      <c r="D80" s="184">
        <v>0</v>
      </c>
      <c r="E80" s="185">
        <v>0</v>
      </c>
      <c r="F80" s="184">
        <f t="shared" si="45"/>
        <v>4843</v>
      </c>
      <c r="G80" s="187">
        <f t="shared" si="46"/>
        <v>0.004544746468273109</v>
      </c>
      <c r="H80" s="188">
        <v>2343</v>
      </c>
      <c r="I80" s="185">
        <v>2397</v>
      </c>
      <c r="J80" s="184"/>
      <c r="K80" s="185"/>
      <c r="L80" s="184">
        <f t="shared" si="40"/>
        <v>4740</v>
      </c>
      <c r="M80" s="189">
        <f t="shared" si="41"/>
        <v>0.02172995780590714</v>
      </c>
      <c r="N80" s="188">
        <v>2445</v>
      </c>
      <c r="O80" s="185">
        <v>2398</v>
      </c>
      <c r="P80" s="184"/>
      <c r="Q80" s="185"/>
      <c r="R80" s="184">
        <f t="shared" si="42"/>
        <v>4843</v>
      </c>
      <c r="S80" s="187">
        <f t="shared" si="47"/>
        <v>0.004544746468273109</v>
      </c>
      <c r="T80" s="186">
        <v>2343</v>
      </c>
      <c r="U80" s="185">
        <v>2397</v>
      </c>
      <c r="V80" s="184"/>
      <c r="W80" s="185"/>
      <c r="X80" s="184">
        <f t="shared" si="43"/>
        <v>4740</v>
      </c>
      <c r="Y80" s="183">
        <f t="shared" si="44"/>
        <v>0.02172995780590714</v>
      </c>
    </row>
    <row r="81" spans="1:25" s="175" customFormat="1" ht="19.5" customHeight="1">
      <c r="A81" s="190" t="s">
        <v>272</v>
      </c>
      <c r="B81" s="188">
        <v>2195</v>
      </c>
      <c r="C81" s="185">
        <v>2107</v>
      </c>
      <c r="D81" s="184">
        <v>0</v>
      </c>
      <c r="E81" s="185">
        <v>0</v>
      </c>
      <c r="F81" s="184">
        <f t="shared" si="45"/>
        <v>4302</v>
      </c>
      <c r="G81" s="187">
        <f t="shared" si="46"/>
        <v>0.004037063660233515</v>
      </c>
      <c r="H81" s="188">
        <v>1714</v>
      </c>
      <c r="I81" s="185">
        <v>1567</v>
      </c>
      <c r="J81" s="184"/>
      <c r="K81" s="185"/>
      <c r="L81" s="184">
        <f t="shared" si="40"/>
        <v>3281</v>
      </c>
      <c r="M81" s="189">
        <f t="shared" si="41"/>
        <v>0.31118561414202994</v>
      </c>
      <c r="N81" s="188">
        <v>2195</v>
      </c>
      <c r="O81" s="185">
        <v>2107</v>
      </c>
      <c r="P81" s="184"/>
      <c r="Q81" s="185"/>
      <c r="R81" s="184">
        <f t="shared" si="42"/>
        <v>4302</v>
      </c>
      <c r="S81" s="187">
        <f t="shared" si="47"/>
        <v>0.004037063660233515</v>
      </c>
      <c r="T81" s="186">
        <v>1714</v>
      </c>
      <c r="U81" s="185">
        <v>1567</v>
      </c>
      <c r="V81" s="184"/>
      <c r="W81" s="185"/>
      <c r="X81" s="184">
        <f t="shared" si="43"/>
        <v>3281</v>
      </c>
      <c r="Y81" s="183">
        <f t="shared" si="44"/>
        <v>0.31118561414202994</v>
      </c>
    </row>
    <row r="82" spans="1:25" s="175" customFormat="1" ht="19.5" customHeight="1">
      <c r="A82" s="190" t="s">
        <v>476</v>
      </c>
      <c r="B82" s="188">
        <v>1770</v>
      </c>
      <c r="C82" s="185">
        <v>1667</v>
      </c>
      <c r="D82" s="184">
        <v>0</v>
      </c>
      <c r="E82" s="185">
        <v>0</v>
      </c>
      <c r="F82" s="184">
        <f t="shared" si="45"/>
        <v>3437</v>
      </c>
      <c r="G82" s="187">
        <f t="shared" si="46"/>
        <v>0.0032253342166951634</v>
      </c>
      <c r="H82" s="188">
        <v>1978</v>
      </c>
      <c r="I82" s="185">
        <v>1744</v>
      </c>
      <c r="J82" s="184"/>
      <c r="K82" s="185"/>
      <c r="L82" s="184">
        <f t="shared" si="40"/>
        <v>3722</v>
      </c>
      <c r="M82" s="189">
        <f t="shared" si="41"/>
        <v>-0.0765717356260075</v>
      </c>
      <c r="N82" s="188">
        <v>1770</v>
      </c>
      <c r="O82" s="185">
        <v>1667</v>
      </c>
      <c r="P82" s="184"/>
      <c r="Q82" s="185">
        <v>0</v>
      </c>
      <c r="R82" s="184">
        <f t="shared" si="42"/>
        <v>3437</v>
      </c>
      <c r="S82" s="187">
        <f t="shared" si="47"/>
        <v>0.0032253342166951634</v>
      </c>
      <c r="T82" s="186">
        <v>1978</v>
      </c>
      <c r="U82" s="185">
        <v>1744</v>
      </c>
      <c r="V82" s="184"/>
      <c r="W82" s="185"/>
      <c r="X82" s="184">
        <f t="shared" si="43"/>
        <v>3722</v>
      </c>
      <c r="Y82" s="183">
        <f t="shared" si="44"/>
        <v>-0.0765717356260075</v>
      </c>
    </row>
    <row r="83" spans="1:25" s="175" customFormat="1" ht="19.5" customHeight="1">
      <c r="A83" s="190" t="s">
        <v>477</v>
      </c>
      <c r="B83" s="188">
        <v>1169</v>
      </c>
      <c r="C83" s="185">
        <v>1121</v>
      </c>
      <c r="D83" s="184">
        <v>0</v>
      </c>
      <c r="E83" s="185">
        <v>0</v>
      </c>
      <c r="F83" s="184">
        <f t="shared" si="45"/>
        <v>2290</v>
      </c>
      <c r="G83" s="187">
        <f t="shared" si="46"/>
        <v>0.002148971590407892</v>
      </c>
      <c r="H83" s="188">
        <v>1898</v>
      </c>
      <c r="I83" s="185">
        <v>2041</v>
      </c>
      <c r="J83" s="184"/>
      <c r="K83" s="185"/>
      <c r="L83" s="184">
        <f t="shared" si="40"/>
        <v>3939</v>
      </c>
      <c r="M83" s="189">
        <f t="shared" si="41"/>
        <v>-0.4186341711094186</v>
      </c>
      <c r="N83" s="188">
        <v>1169</v>
      </c>
      <c r="O83" s="185">
        <v>1121</v>
      </c>
      <c r="P83" s="184"/>
      <c r="Q83" s="185"/>
      <c r="R83" s="184">
        <f t="shared" si="42"/>
        <v>2290</v>
      </c>
      <c r="S83" s="187">
        <f t="shared" si="47"/>
        <v>0.002148971590407892</v>
      </c>
      <c r="T83" s="186">
        <v>1898</v>
      </c>
      <c r="U83" s="185">
        <v>2041</v>
      </c>
      <c r="V83" s="184"/>
      <c r="W83" s="185"/>
      <c r="X83" s="184">
        <f t="shared" si="43"/>
        <v>3939</v>
      </c>
      <c r="Y83" s="183">
        <f t="shared" si="44"/>
        <v>-0.4186341711094186</v>
      </c>
    </row>
    <row r="84" spans="1:25" s="175" customFormat="1" ht="19.5" customHeight="1">
      <c r="A84" s="190" t="s">
        <v>478</v>
      </c>
      <c r="B84" s="188">
        <v>947</v>
      </c>
      <c r="C84" s="185">
        <v>762</v>
      </c>
      <c r="D84" s="184">
        <v>0</v>
      </c>
      <c r="E84" s="185">
        <v>0</v>
      </c>
      <c r="F84" s="184">
        <f t="shared" si="24"/>
        <v>1709</v>
      </c>
      <c r="G84" s="187">
        <f t="shared" si="25"/>
        <v>0.0016037521607017847</v>
      </c>
      <c r="H84" s="188"/>
      <c r="I84" s="185"/>
      <c r="J84" s="184"/>
      <c r="K84" s="185"/>
      <c r="L84" s="184">
        <f t="shared" si="26"/>
        <v>0</v>
      </c>
      <c r="M84" s="189" t="str">
        <f t="shared" si="27"/>
        <v>         /0</v>
      </c>
      <c r="N84" s="188">
        <v>947</v>
      </c>
      <c r="O84" s="185">
        <v>762</v>
      </c>
      <c r="P84" s="184"/>
      <c r="Q84" s="185"/>
      <c r="R84" s="184">
        <f t="shared" si="28"/>
        <v>1709</v>
      </c>
      <c r="S84" s="187">
        <f t="shared" si="29"/>
        <v>0.0016037521607017847</v>
      </c>
      <c r="T84" s="186"/>
      <c r="U84" s="185"/>
      <c r="V84" s="184"/>
      <c r="W84" s="185"/>
      <c r="X84" s="184">
        <f t="shared" si="30"/>
        <v>0</v>
      </c>
      <c r="Y84" s="183" t="str">
        <f t="shared" si="31"/>
        <v>         /0</v>
      </c>
    </row>
    <row r="85" spans="1:25" s="175" customFormat="1" ht="19.5" customHeight="1">
      <c r="A85" s="190" t="s">
        <v>479</v>
      </c>
      <c r="B85" s="188">
        <v>444</v>
      </c>
      <c r="C85" s="185">
        <v>268</v>
      </c>
      <c r="D85" s="184">
        <v>0</v>
      </c>
      <c r="E85" s="185">
        <v>0</v>
      </c>
      <c r="F85" s="184">
        <f t="shared" si="24"/>
        <v>712</v>
      </c>
      <c r="G85" s="187">
        <f t="shared" si="25"/>
        <v>0.0006681518656639384</v>
      </c>
      <c r="H85" s="188">
        <v>163</v>
      </c>
      <c r="I85" s="185">
        <v>180</v>
      </c>
      <c r="J85" s="184"/>
      <c r="K85" s="185"/>
      <c r="L85" s="184">
        <f t="shared" si="26"/>
        <v>343</v>
      </c>
      <c r="M85" s="189">
        <f t="shared" si="27"/>
        <v>1.075801749271137</v>
      </c>
      <c r="N85" s="188">
        <v>444</v>
      </c>
      <c r="O85" s="185">
        <v>268</v>
      </c>
      <c r="P85" s="184"/>
      <c r="Q85" s="185"/>
      <c r="R85" s="184">
        <f t="shared" si="28"/>
        <v>712</v>
      </c>
      <c r="S85" s="187">
        <f t="shared" si="29"/>
        <v>0.0006681518656639384</v>
      </c>
      <c r="T85" s="186">
        <v>163</v>
      </c>
      <c r="U85" s="185">
        <v>180</v>
      </c>
      <c r="V85" s="184"/>
      <c r="W85" s="185"/>
      <c r="X85" s="184">
        <f t="shared" si="30"/>
        <v>343</v>
      </c>
      <c r="Y85" s="183">
        <f t="shared" si="31"/>
        <v>1.075801749271137</v>
      </c>
    </row>
    <row r="86" spans="1:25" s="175" customFormat="1" ht="19.5" customHeight="1">
      <c r="A86" s="190" t="s">
        <v>480</v>
      </c>
      <c r="B86" s="188">
        <v>331</v>
      </c>
      <c r="C86" s="185">
        <v>289</v>
      </c>
      <c r="D86" s="184">
        <v>0</v>
      </c>
      <c r="E86" s="185">
        <v>0</v>
      </c>
      <c r="F86" s="184">
        <f t="shared" si="24"/>
        <v>620</v>
      </c>
      <c r="G86" s="187">
        <f t="shared" si="25"/>
        <v>0.0005818176358309575</v>
      </c>
      <c r="H86" s="188">
        <v>218</v>
      </c>
      <c r="I86" s="185">
        <v>231</v>
      </c>
      <c r="J86" s="184"/>
      <c r="K86" s="185"/>
      <c r="L86" s="184">
        <f t="shared" si="26"/>
        <v>449</v>
      </c>
      <c r="M86" s="189">
        <f t="shared" si="27"/>
        <v>0.38084632516703776</v>
      </c>
      <c r="N86" s="188">
        <v>331</v>
      </c>
      <c r="O86" s="185">
        <v>289</v>
      </c>
      <c r="P86" s="184"/>
      <c r="Q86" s="185"/>
      <c r="R86" s="184">
        <f t="shared" si="28"/>
        <v>620</v>
      </c>
      <c r="S86" s="187">
        <f t="shared" si="29"/>
        <v>0.0005818176358309575</v>
      </c>
      <c r="T86" s="186">
        <v>218</v>
      </c>
      <c r="U86" s="185">
        <v>231</v>
      </c>
      <c r="V86" s="184"/>
      <c r="W86" s="185"/>
      <c r="X86" s="184">
        <f t="shared" si="30"/>
        <v>449</v>
      </c>
      <c r="Y86" s="183">
        <f t="shared" si="31"/>
        <v>0.38084632516703776</v>
      </c>
    </row>
    <row r="87" spans="1:25" s="175" customFormat="1" ht="19.5" customHeight="1" thickBot="1">
      <c r="A87" s="190" t="s">
        <v>242</v>
      </c>
      <c r="B87" s="188">
        <v>25830</v>
      </c>
      <c r="C87" s="185">
        <v>21400</v>
      </c>
      <c r="D87" s="184">
        <v>130</v>
      </c>
      <c r="E87" s="185">
        <v>140</v>
      </c>
      <c r="F87" s="184">
        <f t="shared" si="24"/>
        <v>47500</v>
      </c>
      <c r="G87" s="187">
        <f t="shared" si="25"/>
        <v>0.04457473822898465</v>
      </c>
      <c r="H87" s="188">
        <v>20253</v>
      </c>
      <c r="I87" s="185">
        <v>18410</v>
      </c>
      <c r="J87" s="184">
        <v>727</v>
      </c>
      <c r="K87" s="185">
        <v>880</v>
      </c>
      <c r="L87" s="184">
        <f t="shared" si="26"/>
        <v>40270</v>
      </c>
      <c r="M87" s="189">
        <f t="shared" si="27"/>
        <v>0.179538117705488</v>
      </c>
      <c r="N87" s="188">
        <v>25830</v>
      </c>
      <c r="O87" s="185">
        <v>21400</v>
      </c>
      <c r="P87" s="184">
        <v>130</v>
      </c>
      <c r="Q87" s="185">
        <v>140</v>
      </c>
      <c r="R87" s="184">
        <f t="shared" si="28"/>
        <v>47500</v>
      </c>
      <c r="S87" s="187">
        <f t="shared" si="29"/>
        <v>0.04457473822898465</v>
      </c>
      <c r="T87" s="186">
        <v>20253</v>
      </c>
      <c r="U87" s="185">
        <v>18410</v>
      </c>
      <c r="V87" s="184">
        <v>727</v>
      </c>
      <c r="W87" s="185">
        <v>880</v>
      </c>
      <c r="X87" s="184">
        <f t="shared" si="30"/>
        <v>40270</v>
      </c>
      <c r="Y87" s="183">
        <f t="shared" si="31"/>
        <v>0.179538117705488</v>
      </c>
    </row>
    <row r="88" spans="1:25" s="191" customFormat="1" ht="19.5" customHeight="1">
      <c r="A88" s="198" t="s">
        <v>53</v>
      </c>
      <c r="B88" s="195">
        <f>SUM(B89:B95)</f>
        <v>12372</v>
      </c>
      <c r="C88" s="194">
        <f>SUM(C89:C95)</f>
        <v>12915</v>
      </c>
      <c r="D88" s="193">
        <f>SUM(D89:D95)</f>
        <v>47</v>
      </c>
      <c r="E88" s="194">
        <f>SUM(E89:E95)</f>
        <v>39</v>
      </c>
      <c r="F88" s="193">
        <f t="shared" si="24"/>
        <v>25373</v>
      </c>
      <c r="G88" s="196">
        <f t="shared" si="25"/>
        <v>0.023810417538611107</v>
      </c>
      <c r="H88" s="195">
        <f>SUM(H89:H95)</f>
        <v>17151</v>
      </c>
      <c r="I88" s="194">
        <f>SUM(I89:I95)</f>
        <v>17075</v>
      </c>
      <c r="J88" s="193">
        <f>SUM(J89:J95)</f>
        <v>119</v>
      </c>
      <c r="K88" s="194">
        <f>SUM(K89:K95)</f>
        <v>236</v>
      </c>
      <c r="L88" s="193">
        <f t="shared" si="26"/>
        <v>34581</v>
      </c>
      <c r="M88" s="197">
        <f t="shared" si="27"/>
        <v>-0.26627338712009485</v>
      </c>
      <c r="N88" s="195">
        <f>SUM(N89:N95)</f>
        <v>12372</v>
      </c>
      <c r="O88" s="194">
        <f>SUM(O89:O95)</f>
        <v>12915</v>
      </c>
      <c r="P88" s="193">
        <f>SUM(P89:P95)</f>
        <v>47</v>
      </c>
      <c r="Q88" s="194">
        <f>SUM(Q89:Q95)</f>
        <v>39</v>
      </c>
      <c r="R88" s="193">
        <f t="shared" si="28"/>
        <v>25373</v>
      </c>
      <c r="S88" s="196">
        <f t="shared" si="29"/>
        <v>0.023810417538611107</v>
      </c>
      <c r="T88" s="195">
        <f>SUM(T89:T95)</f>
        <v>17151</v>
      </c>
      <c r="U88" s="194">
        <f>SUM(U89:U95)</f>
        <v>17075</v>
      </c>
      <c r="V88" s="193">
        <f>SUM(V89:V95)</f>
        <v>119</v>
      </c>
      <c r="W88" s="194">
        <f>SUM(W89:W95)</f>
        <v>236</v>
      </c>
      <c r="X88" s="193">
        <f t="shared" si="30"/>
        <v>34581</v>
      </c>
      <c r="Y88" s="192">
        <f t="shared" si="31"/>
        <v>-0.26627338712009485</v>
      </c>
    </row>
    <row r="89" spans="1:25" ht="19.5" customHeight="1">
      <c r="A89" s="190" t="s">
        <v>274</v>
      </c>
      <c r="B89" s="188">
        <v>4072</v>
      </c>
      <c r="C89" s="185">
        <v>4035</v>
      </c>
      <c r="D89" s="184">
        <v>0</v>
      </c>
      <c r="E89" s="185">
        <v>0</v>
      </c>
      <c r="F89" s="184">
        <f t="shared" si="24"/>
        <v>8107</v>
      </c>
      <c r="G89" s="187">
        <f t="shared" si="25"/>
        <v>0.007607734796260601</v>
      </c>
      <c r="H89" s="188">
        <v>6217</v>
      </c>
      <c r="I89" s="185">
        <v>5885</v>
      </c>
      <c r="J89" s="184"/>
      <c r="K89" s="185"/>
      <c r="L89" s="184">
        <f t="shared" si="26"/>
        <v>12102</v>
      </c>
      <c r="M89" s="189">
        <f t="shared" si="27"/>
        <v>-0.3301107254999174</v>
      </c>
      <c r="N89" s="188">
        <v>4072</v>
      </c>
      <c r="O89" s="185">
        <v>4035</v>
      </c>
      <c r="P89" s="184"/>
      <c r="Q89" s="185"/>
      <c r="R89" s="184">
        <f t="shared" si="28"/>
        <v>8107</v>
      </c>
      <c r="S89" s="187">
        <f t="shared" si="29"/>
        <v>0.007607734796260601</v>
      </c>
      <c r="T89" s="186">
        <v>6217</v>
      </c>
      <c r="U89" s="185">
        <v>5885</v>
      </c>
      <c r="V89" s="184"/>
      <c r="W89" s="185"/>
      <c r="X89" s="184">
        <f t="shared" si="30"/>
        <v>12102</v>
      </c>
      <c r="Y89" s="183">
        <f t="shared" si="31"/>
        <v>-0.3301107254999174</v>
      </c>
    </row>
    <row r="90" spans="1:25" ht="19.5" customHeight="1">
      <c r="A90" s="190" t="s">
        <v>276</v>
      </c>
      <c r="B90" s="188">
        <v>2592</v>
      </c>
      <c r="C90" s="185">
        <v>3242</v>
      </c>
      <c r="D90" s="184">
        <v>4</v>
      </c>
      <c r="E90" s="185">
        <v>2</v>
      </c>
      <c r="F90" s="184">
        <f aca="true" t="shared" si="48" ref="F90:F96">SUM(B90:E90)</f>
        <v>5840</v>
      </c>
      <c r="G90" s="187">
        <f aca="true" t="shared" si="49" ref="G90:G96">F90/$F$9</f>
        <v>0.005480346763310955</v>
      </c>
      <c r="H90" s="188">
        <v>2801</v>
      </c>
      <c r="I90" s="185">
        <v>3092</v>
      </c>
      <c r="J90" s="184">
        <v>119</v>
      </c>
      <c r="K90" s="185">
        <v>236</v>
      </c>
      <c r="L90" s="184">
        <f aca="true" t="shared" si="50" ref="L90:L96">SUM(H90:K90)</f>
        <v>6248</v>
      </c>
      <c r="M90" s="189">
        <f aca="true" t="shared" si="51" ref="M90:M96">IF(ISERROR(F90/L90-1),"         /0",(F90/L90-1))</f>
        <v>-0.0653008962868118</v>
      </c>
      <c r="N90" s="188">
        <v>2592</v>
      </c>
      <c r="O90" s="185">
        <v>3242</v>
      </c>
      <c r="P90" s="184">
        <v>4</v>
      </c>
      <c r="Q90" s="185">
        <v>2</v>
      </c>
      <c r="R90" s="184">
        <f aca="true" t="shared" si="52" ref="R90:R96">SUM(N90:Q90)</f>
        <v>5840</v>
      </c>
      <c r="S90" s="187">
        <f aca="true" t="shared" si="53" ref="S90:S96">R90/$R$9</f>
        <v>0.005480346763310955</v>
      </c>
      <c r="T90" s="186">
        <v>2801</v>
      </c>
      <c r="U90" s="185">
        <v>3092</v>
      </c>
      <c r="V90" s="184">
        <v>119</v>
      </c>
      <c r="W90" s="185">
        <v>236</v>
      </c>
      <c r="X90" s="184">
        <f aca="true" t="shared" si="54" ref="X90:X96">SUM(T90:W90)</f>
        <v>6248</v>
      </c>
      <c r="Y90" s="183">
        <f aca="true" t="shared" si="55" ref="Y90:Y96">IF(ISERROR(R90/X90-1),"         /0",(R90/X90-1))</f>
        <v>-0.0653008962868118</v>
      </c>
    </row>
    <row r="91" spans="1:25" ht="19.5" customHeight="1">
      <c r="A91" s="190" t="s">
        <v>275</v>
      </c>
      <c r="B91" s="188">
        <v>1091</v>
      </c>
      <c r="C91" s="185">
        <v>1343</v>
      </c>
      <c r="D91" s="184">
        <v>0</v>
      </c>
      <c r="E91" s="185">
        <v>0</v>
      </c>
      <c r="F91" s="184">
        <f t="shared" si="48"/>
        <v>2434</v>
      </c>
      <c r="G91" s="187">
        <f t="shared" si="49"/>
        <v>0.00228410342840734</v>
      </c>
      <c r="H91" s="188">
        <v>5408</v>
      </c>
      <c r="I91" s="185">
        <v>5770</v>
      </c>
      <c r="J91" s="184"/>
      <c r="K91" s="185"/>
      <c r="L91" s="184">
        <f t="shared" si="50"/>
        <v>11178</v>
      </c>
      <c r="M91" s="189">
        <f t="shared" si="51"/>
        <v>-0.7822508498837002</v>
      </c>
      <c r="N91" s="188">
        <v>1091</v>
      </c>
      <c r="O91" s="185">
        <v>1343</v>
      </c>
      <c r="P91" s="184"/>
      <c r="Q91" s="185"/>
      <c r="R91" s="184">
        <f t="shared" si="52"/>
        <v>2434</v>
      </c>
      <c r="S91" s="187">
        <f t="shared" si="53"/>
        <v>0.00228410342840734</v>
      </c>
      <c r="T91" s="186">
        <v>5408</v>
      </c>
      <c r="U91" s="185">
        <v>5770</v>
      </c>
      <c r="V91" s="184"/>
      <c r="W91" s="185"/>
      <c r="X91" s="184">
        <f t="shared" si="54"/>
        <v>11178</v>
      </c>
      <c r="Y91" s="183">
        <f t="shared" si="55"/>
        <v>-0.7822508498837002</v>
      </c>
    </row>
    <row r="92" spans="1:25" ht="19.5" customHeight="1">
      <c r="A92" s="190" t="s">
        <v>481</v>
      </c>
      <c r="B92" s="188">
        <v>927</v>
      </c>
      <c r="C92" s="185">
        <v>1072</v>
      </c>
      <c r="D92" s="184">
        <v>0</v>
      </c>
      <c r="E92" s="185">
        <v>0</v>
      </c>
      <c r="F92" s="184">
        <f t="shared" si="48"/>
        <v>1999</v>
      </c>
      <c r="G92" s="187">
        <f t="shared" si="49"/>
        <v>0.0018758926677840068</v>
      </c>
      <c r="H92" s="188">
        <v>580</v>
      </c>
      <c r="I92" s="185">
        <v>606</v>
      </c>
      <c r="J92" s="184"/>
      <c r="K92" s="185"/>
      <c r="L92" s="184">
        <f t="shared" si="50"/>
        <v>1186</v>
      </c>
      <c r="M92" s="189">
        <f t="shared" si="51"/>
        <v>0.6854974704890389</v>
      </c>
      <c r="N92" s="188">
        <v>927</v>
      </c>
      <c r="O92" s="185">
        <v>1072</v>
      </c>
      <c r="P92" s="184"/>
      <c r="Q92" s="185"/>
      <c r="R92" s="184">
        <f t="shared" si="52"/>
        <v>1999</v>
      </c>
      <c r="S92" s="187">
        <f t="shared" si="53"/>
        <v>0.0018758926677840068</v>
      </c>
      <c r="T92" s="186">
        <v>580</v>
      </c>
      <c r="U92" s="185">
        <v>606</v>
      </c>
      <c r="V92" s="184"/>
      <c r="W92" s="185"/>
      <c r="X92" s="184">
        <f t="shared" si="54"/>
        <v>1186</v>
      </c>
      <c r="Y92" s="183">
        <f t="shared" si="55"/>
        <v>0.6854974704890389</v>
      </c>
    </row>
    <row r="93" spans="1:25" ht="19.5" customHeight="1">
      <c r="A93" s="190" t="s">
        <v>482</v>
      </c>
      <c r="B93" s="188">
        <v>555</v>
      </c>
      <c r="C93" s="185">
        <v>518</v>
      </c>
      <c r="D93" s="184">
        <v>0</v>
      </c>
      <c r="E93" s="185">
        <v>0</v>
      </c>
      <c r="F93" s="184">
        <f t="shared" si="48"/>
        <v>1073</v>
      </c>
      <c r="G93" s="187">
        <f t="shared" si="49"/>
        <v>0.0010069198762042218</v>
      </c>
      <c r="H93" s="188">
        <v>242</v>
      </c>
      <c r="I93" s="185">
        <v>142</v>
      </c>
      <c r="J93" s="184"/>
      <c r="K93" s="185"/>
      <c r="L93" s="184">
        <f t="shared" si="50"/>
        <v>384</v>
      </c>
      <c r="M93" s="189">
        <f t="shared" si="51"/>
        <v>1.7942708333333335</v>
      </c>
      <c r="N93" s="188">
        <v>555</v>
      </c>
      <c r="O93" s="185">
        <v>518</v>
      </c>
      <c r="P93" s="184"/>
      <c r="Q93" s="185"/>
      <c r="R93" s="184">
        <f t="shared" si="52"/>
        <v>1073</v>
      </c>
      <c r="S93" s="187">
        <f t="shared" si="53"/>
        <v>0.0010069198762042218</v>
      </c>
      <c r="T93" s="186">
        <v>242</v>
      </c>
      <c r="U93" s="185">
        <v>142</v>
      </c>
      <c r="V93" s="184"/>
      <c r="W93" s="185"/>
      <c r="X93" s="184">
        <f t="shared" si="54"/>
        <v>384</v>
      </c>
      <c r="Y93" s="183">
        <f t="shared" si="55"/>
        <v>1.7942708333333335</v>
      </c>
    </row>
    <row r="94" spans="1:25" ht="19.5" customHeight="1">
      <c r="A94" s="190" t="s">
        <v>483</v>
      </c>
      <c r="B94" s="188">
        <v>361</v>
      </c>
      <c r="C94" s="185">
        <v>295</v>
      </c>
      <c r="D94" s="184">
        <v>0</v>
      </c>
      <c r="E94" s="185">
        <v>0</v>
      </c>
      <c r="F94" s="184">
        <f t="shared" si="48"/>
        <v>656</v>
      </c>
      <c r="G94" s="187">
        <f t="shared" si="49"/>
        <v>0.0006156005953308196</v>
      </c>
      <c r="H94" s="188">
        <v>211</v>
      </c>
      <c r="I94" s="185">
        <v>325</v>
      </c>
      <c r="J94" s="184"/>
      <c r="K94" s="185"/>
      <c r="L94" s="184">
        <f t="shared" si="50"/>
        <v>536</v>
      </c>
      <c r="M94" s="189">
        <f t="shared" si="51"/>
        <v>0.22388059701492535</v>
      </c>
      <c r="N94" s="188">
        <v>361</v>
      </c>
      <c r="O94" s="185">
        <v>295</v>
      </c>
      <c r="P94" s="184"/>
      <c r="Q94" s="185"/>
      <c r="R94" s="184">
        <f t="shared" si="52"/>
        <v>656</v>
      </c>
      <c r="S94" s="187">
        <f t="shared" si="53"/>
        <v>0.0006156005953308196</v>
      </c>
      <c r="T94" s="186">
        <v>211</v>
      </c>
      <c r="U94" s="185">
        <v>325</v>
      </c>
      <c r="V94" s="184"/>
      <c r="W94" s="185"/>
      <c r="X94" s="184">
        <f t="shared" si="54"/>
        <v>536</v>
      </c>
      <c r="Y94" s="183">
        <f t="shared" si="55"/>
        <v>0.22388059701492535</v>
      </c>
    </row>
    <row r="95" spans="1:25" ht="19.5" customHeight="1" thickBot="1">
      <c r="A95" s="190" t="s">
        <v>242</v>
      </c>
      <c r="B95" s="188">
        <v>2774</v>
      </c>
      <c r="C95" s="185">
        <v>2410</v>
      </c>
      <c r="D95" s="184">
        <v>43</v>
      </c>
      <c r="E95" s="185">
        <v>37</v>
      </c>
      <c r="F95" s="184">
        <f t="shared" si="48"/>
        <v>5264</v>
      </c>
      <c r="G95" s="187">
        <f t="shared" si="49"/>
        <v>0.004939819411313162</v>
      </c>
      <c r="H95" s="188">
        <v>1692</v>
      </c>
      <c r="I95" s="185">
        <v>1255</v>
      </c>
      <c r="J95" s="184"/>
      <c r="K95" s="185"/>
      <c r="L95" s="184">
        <f t="shared" si="50"/>
        <v>2947</v>
      </c>
      <c r="M95" s="189">
        <f t="shared" si="51"/>
        <v>0.7862232779097387</v>
      </c>
      <c r="N95" s="188">
        <v>2774</v>
      </c>
      <c r="O95" s="185">
        <v>2410</v>
      </c>
      <c r="P95" s="184">
        <v>43</v>
      </c>
      <c r="Q95" s="185">
        <v>37</v>
      </c>
      <c r="R95" s="184">
        <f t="shared" si="52"/>
        <v>5264</v>
      </c>
      <c r="S95" s="187">
        <f t="shared" si="53"/>
        <v>0.004939819411313162</v>
      </c>
      <c r="T95" s="186">
        <v>1692</v>
      </c>
      <c r="U95" s="185">
        <v>1255</v>
      </c>
      <c r="V95" s="184"/>
      <c r="W95" s="185"/>
      <c r="X95" s="184">
        <f t="shared" si="54"/>
        <v>2947</v>
      </c>
      <c r="Y95" s="183">
        <f t="shared" si="55"/>
        <v>0.7862232779097387</v>
      </c>
    </row>
    <row r="96" spans="1:25" s="175" customFormat="1" ht="19.5" customHeight="1" thickBot="1">
      <c r="A96" s="182" t="s">
        <v>52</v>
      </c>
      <c r="B96" s="179">
        <v>4188</v>
      </c>
      <c r="C96" s="178">
        <v>4180</v>
      </c>
      <c r="D96" s="177">
        <v>0</v>
      </c>
      <c r="E96" s="178">
        <v>0</v>
      </c>
      <c r="F96" s="177">
        <f t="shared" si="48"/>
        <v>8368</v>
      </c>
      <c r="G96" s="180">
        <f t="shared" si="49"/>
        <v>0.007852661252634601</v>
      </c>
      <c r="H96" s="179">
        <v>2557</v>
      </c>
      <c r="I96" s="178">
        <v>530</v>
      </c>
      <c r="J96" s="177"/>
      <c r="K96" s="178"/>
      <c r="L96" s="177">
        <f t="shared" si="50"/>
        <v>3087</v>
      </c>
      <c r="M96" s="181">
        <f t="shared" si="51"/>
        <v>1.7107223841917718</v>
      </c>
      <c r="N96" s="179">
        <v>4188</v>
      </c>
      <c r="O96" s="178">
        <v>4180</v>
      </c>
      <c r="P96" s="177"/>
      <c r="Q96" s="178"/>
      <c r="R96" s="177">
        <f t="shared" si="52"/>
        <v>8368</v>
      </c>
      <c r="S96" s="180">
        <f t="shared" si="53"/>
        <v>0.007852661252634601</v>
      </c>
      <c r="T96" s="179">
        <v>2557</v>
      </c>
      <c r="U96" s="178">
        <v>530</v>
      </c>
      <c r="V96" s="177"/>
      <c r="W96" s="178"/>
      <c r="X96" s="177">
        <f t="shared" si="54"/>
        <v>3087</v>
      </c>
      <c r="Y96" s="176">
        <f t="shared" si="55"/>
        <v>1.7107223841917718</v>
      </c>
    </row>
    <row r="97" ht="15" thickTop="1">
      <c r="A97" s="94"/>
    </row>
    <row r="98" ht="14.25">
      <c r="A98" s="94" t="s">
        <v>51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97:Y65536 M97:M65536 Y3 M3 M5:M8 Y5:Y8">
    <cfRule type="cellIs" priority="1" dxfId="91" operator="lessThan" stopIfTrue="1">
      <formula>0</formula>
    </cfRule>
  </conditionalFormatting>
  <conditionalFormatting sqref="Y9:Y96 M9:M96">
    <cfRule type="cellIs" priority="2" dxfId="91" operator="lessThan" stopIfTrue="1">
      <formula>0</formula>
    </cfRule>
    <cfRule type="cellIs" priority="3" dxfId="93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7"/>
  <sheetViews>
    <sheetView showGridLines="0" zoomScale="80" zoomScaleNormal="80" zoomScalePageLayoutView="0" workbookViewId="0" topLeftCell="A1">
      <selection activeCell="Z53" sqref="Z53"/>
    </sheetView>
  </sheetViews>
  <sheetFormatPr defaultColWidth="8.00390625" defaultRowHeight="15"/>
  <cols>
    <col min="1" max="1" width="19.7109375" style="117" customWidth="1"/>
    <col min="2" max="2" width="9.28125" style="117" bestFit="1" customWidth="1"/>
    <col min="3" max="3" width="10.7109375" style="117" customWidth="1"/>
    <col min="4" max="4" width="8.00390625" style="117" bestFit="1" customWidth="1"/>
    <col min="5" max="5" width="10.8515625" style="117" customWidth="1"/>
    <col min="6" max="6" width="12.7109375" style="117" bestFit="1" customWidth="1"/>
    <col min="7" max="7" width="11.28125" style="117" bestFit="1" customWidth="1"/>
    <col min="8" max="8" width="10.28125" style="117" customWidth="1"/>
    <col min="9" max="9" width="10.8515625" style="117" customWidth="1"/>
    <col min="10" max="10" width="8.7109375" style="117" customWidth="1"/>
    <col min="11" max="11" width="9.7109375" style="117" bestFit="1" customWidth="1"/>
    <col min="12" max="12" width="12.7109375" style="117" bestFit="1" customWidth="1"/>
    <col min="13" max="13" width="10.7109375" style="117" bestFit="1" customWidth="1"/>
    <col min="14" max="14" width="12.28125" style="117" customWidth="1"/>
    <col min="15" max="15" width="11.140625" style="117" bestFit="1" customWidth="1"/>
    <col min="16" max="16" width="10.00390625" style="117" customWidth="1"/>
    <col min="17" max="17" width="10.8515625" style="117" customWidth="1"/>
    <col min="18" max="18" width="12.28125" style="117" customWidth="1"/>
    <col min="19" max="19" width="11.28125" style="117" bestFit="1" customWidth="1"/>
    <col min="20" max="21" width="12.28125" style="117" customWidth="1"/>
    <col min="22" max="22" width="10.8515625" style="117" customWidth="1"/>
    <col min="23" max="23" width="11.00390625" style="117" customWidth="1"/>
    <col min="24" max="24" width="12.7109375" style="117" bestFit="1" customWidth="1"/>
    <col min="25" max="25" width="9.8515625" style="117" bestFit="1" customWidth="1"/>
    <col min="26" max="16384" width="8.00390625" style="117" customWidth="1"/>
  </cols>
  <sheetData>
    <row r="1" spans="24:25" ht="18.75" thickBot="1">
      <c r="X1" s="595" t="s">
        <v>27</v>
      </c>
      <c r="Y1" s="596"/>
    </row>
    <row r="2" ht="5.25" customHeight="1" thickBot="1"/>
    <row r="3" spans="1:25" ht="24" customHeight="1" thickTop="1">
      <c r="A3" s="656" t="s">
        <v>62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8"/>
    </row>
    <row r="4" spans="1:25" ht="21" customHeight="1" thickBot="1">
      <c r="A4" s="667" t="s">
        <v>61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9"/>
    </row>
    <row r="5" spans="1:25" s="225" customFormat="1" ht="17.25" customHeight="1" thickBot="1" thickTop="1">
      <c r="A5" s="600" t="s">
        <v>60</v>
      </c>
      <c r="B5" s="673" t="s">
        <v>35</v>
      </c>
      <c r="C5" s="674"/>
      <c r="D5" s="674"/>
      <c r="E5" s="674"/>
      <c r="F5" s="674"/>
      <c r="G5" s="674"/>
      <c r="H5" s="674"/>
      <c r="I5" s="674"/>
      <c r="J5" s="675"/>
      <c r="K5" s="675"/>
      <c r="L5" s="675"/>
      <c r="M5" s="676"/>
      <c r="N5" s="673" t="s">
        <v>34</v>
      </c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7"/>
    </row>
    <row r="6" spans="1:25" s="130" customFormat="1" ht="26.25" customHeight="1">
      <c r="A6" s="601"/>
      <c r="B6" s="662" t="s">
        <v>426</v>
      </c>
      <c r="C6" s="663"/>
      <c r="D6" s="663"/>
      <c r="E6" s="663"/>
      <c r="F6" s="663"/>
      <c r="G6" s="659" t="s">
        <v>33</v>
      </c>
      <c r="H6" s="662" t="s">
        <v>142</v>
      </c>
      <c r="I6" s="663"/>
      <c r="J6" s="663"/>
      <c r="K6" s="663"/>
      <c r="L6" s="663"/>
      <c r="M6" s="670" t="s">
        <v>32</v>
      </c>
      <c r="N6" s="662" t="s">
        <v>427</v>
      </c>
      <c r="O6" s="663"/>
      <c r="P6" s="663"/>
      <c r="Q6" s="663"/>
      <c r="R6" s="663"/>
      <c r="S6" s="659" t="s">
        <v>33</v>
      </c>
      <c r="T6" s="662" t="s">
        <v>143</v>
      </c>
      <c r="U6" s="663"/>
      <c r="V6" s="663"/>
      <c r="W6" s="663"/>
      <c r="X6" s="663"/>
      <c r="Y6" s="664" t="s">
        <v>32</v>
      </c>
    </row>
    <row r="7" spans="1:25" s="130" customFormat="1" ht="26.25" customHeight="1">
      <c r="A7" s="602"/>
      <c r="B7" s="651" t="s">
        <v>21</v>
      </c>
      <c r="C7" s="652"/>
      <c r="D7" s="653" t="s">
        <v>20</v>
      </c>
      <c r="E7" s="652"/>
      <c r="F7" s="654" t="s">
        <v>16</v>
      </c>
      <c r="G7" s="660"/>
      <c r="H7" s="651" t="s">
        <v>21</v>
      </c>
      <c r="I7" s="652"/>
      <c r="J7" s="653" t="s">
        <v>20</v>
      </c>
      <c r="K7" s="652"/>
      <c r="L7" s="654" t="s">
        <v>16</v>
      </c>
      <c r="M7" s="671"/>
      <c r="N7" s="651" t="s">
        <v>21</v>
      </c>
      <c r="O7" s="652"/>
      <c r="P7" s="653" t="s">
        <v>20</v>
      </c>
      <c r="Q7" s="652"/>
      <c r="R7" s="654" t="s">
        <v>16</v>
      </c>
      <c r="S7" s="660"/>
      <c r="T7" s="651" t="s">
        <v>21</v>
      </c>
      <c r="U7" s="652"/>
      <c r="V7" s="653" t="s">
        <v>20</v>
      </c>
      <c r="W7" s="652"/>
      <c r="X7" s="654" t="s">
        <v>16</v>
      </c>
      <c r="Y7" s="665"/>
    </row>
    <row r="8" spans="1:25" s="221" customFormat="1" ht="27" thickBot="1">
      <c r="A8" s="603"/>
      <c r="B8" s="224" t="s">
        <v>18</v>
      </c>
      <c r="C8" s="222" t="s">
        <v>17</v>
      </c>
      <c r="D8" s="223" t="s">
        <v>18</v>
      </c>
      <c r="E8" s="222" t="s">
        <v>17</v>
      </c>
      <c r="F8" s="655"/>
      <c r="G8" s="661"/>
      <c r="H8" s="224" t="s">
        <v>18</v>
      </c>
      <c r="I8" s="222" t="s">
        <v>17</v>
      </c>
      <c r="J8" s="223" t="s">
        <v>18</v>
      </c>
      <c r="K8" s="222" t="s">
        <v>17</v>
      </c>
      <c r="L8" s="655"/>
      <c r="M8" s="672"/>
      <c r="N8" s="224" t="s">
        <v>18</v>
      </c>
      <c r="O8" s="222" t="s">
        <v>17</v>
      </c>
      <c r="P8" s="223" t="s">
        <v>18</v>
      </c>
      <c r="Q8" s="222" t="s">
        <v>17</v>
      </c>
      <c r="R8" s="655"/>
      <c r="S8" s="661"/>
      <c r="T8" s="224" t="s">
        <v>18</v>
      </c>
      <c r="U8" s="222" t="s">
        <v>17</v>
      </c>
      <c r="V8" s="223" t="s">
        <v>18</v>
      </c>
      <c r="W8" s="222" t="s">
        <v>17</v>
      </c>
      <c r="X8" s="655"/>
      <c r="Y8" s="666"/>
    </row>
    <row r="9" spans="1:25" s="119" customFormat="1" ht="18" customHeight="1" thickBot="1" thickTop="1">
      <c r="A9" s="263" t="s">
        <v>23</v>
      </c>
      <c r="B9" s="260">
        <f>B10+B14+B25+B40+B50+B55</f>
        <v>540371</v>
      </c>
      <c r="C9" s="259">
        <f>C10+C14+C25+C40+C50+C55</f>
        <v>513548</v>
      </c>
      <c r="D9" s="258">
        <f>D10+D14+D25+D40+D50+D55</f>
        <v>6030</v>
      </c>
      <c r="E9" s="257">
        <f>E10+E14+E25+E40+E50+E55</f>
        <v>5677</v>
      </c>
      <c r="F9" s="256">
        <f aca="true" t="shared" si="0" ref="F9:F55">SUM(B9:E9)</f>
        <v>1065626</v>
      </c>
      <c r="G9" s="261">
        <f aca="true" t="shared" si="1" ref="G9:G55">F9/$F$9</f>
        <v>1</v>
      </c>
      <c r="H9" s="260">
        <f>H10+H14+H25+H40+H50+H55</f>
        <v>500267</v>
      </c>
      <c r="I9" s="259">
        <f>I10+I14+I25+I40+I50+I55</f>
        <v>493422</v>
      </c>
      <c r="J9" s="258">
        <f>J10+J14+J25+J40+J50+J55</f>
        <v>5930</v>
      </c>
      <c r="K9" s="257">
        <f>K10+K14+K25+K40+K50+K55</f>
        <v>6240</v>
      </c>
      <c r="L9" s="256">
        <f aca="true" t="shared" si="2" ref="L9:L55">SUM(H9:K9)</f>
        <v>1005859</v>
      </c>
      <c r="M9" s="262">
        <f aca="true" t="shared" si="3" ref="M9:M55">IF(ISERROR(F9/L9-1),"         /0",(F9/L9-1))</f>
        <v>0.05941886487072234</v>
      </c>
      <c r="N9" s="260">
        <f>N10+N14+N25+N40+N50+N55</f>
        <v>540371</v>
      </c>
      <c r="O9" s="259">
        <f>O10+O14+O25+O40+O50+O55</f>
        <v>513548</v>
      </c>
      <c r="P9" s="258">
        <f>P10+P14+P25+P40+P50+P55</f>
        <v>6030</v>
      </c>
      <c r="Q9" s="257">
        <f>Q10+Q14+Q25+Q40+Q50+Q55</f>
        <v>5677</v>
      </c>
      <c r="R9" s="256">
        <f aca="true" t="shared" si="4" ref="R9:R55">SUM(N9:Q9)</f>
        <v>1065626</v>
      </c>
      <c r="S9" s="261">
        <f aca="true" t="shared" si="5" ref="S9:S55">R9/$R$9</f>
        <v>1</v>
      </c>
      <c r="T9" s="260">
        <f>T10+T14+T25+T40+T50+T55</f>
        <v>500267</v>
      </c>
      <c r="U9" s="259">
        <f>U10+U14+U25+U40+U50+U55</f>
        <v>493422</v>
      </c>
      <c r="V9" s="258">
        <f>V10+V14+V25+V40+V50+V55</f>
        <v>5930</v>
      </c>
      <c r="W9" s="257">
        <f>W10+W14+W25+W40+W50+W55</f>
        <v>6240</v>
      </c>
      <c r="X9" s="256">
        <f aca="true" t="shared" si="6" ref="X9:X55">SUM(T9:W9)</f>
        <v>1005859</v>
      </c>
      <c r="Y9" s="255">
        <f>IF(ISERROR(R9/X9-1),"         /0",(R9/X9-1))</f>
        <v>0.05941886487072234</v>
      </c>
    </row>
    <row r="10" spans="1:25" s="238" customFormat="1" ht="19.5" customHeight="1">
      <c r="A10" s="247" t="s">
        <v>57</v>
      </c>
      <c r="B10" s="244">
        <f>SUM(B11:B13)</f>
        <v>169917</v>
      </c>
      <c r="C10" s="243">
        <f>SUM(C11:C13)</f>
        <v>159795</v>
      </c>
      <c r="D10" s="242">
        <f>SUM(D11:D13)</f>
        <v>546</v>
      </c>
      <c r="E10" s="241">
        <f>SUM(E11:E13)</f>
        <v>937</v>
      </c>
      <c r="F10" s="240">
        <f t="shared" si="0"/>
        <v>331195</v>
      </c>
      <c r="G10" s="245">
        <f t="shared" si="1"/>
        <v>0.3107985353210226</v>
      </c>
      <c r="H10" s="244">
        <f>SUM(H11:H13)</f>
        <v>150028</v>
      </c>
      <c r="I10" s="243">
        <f>SUM(I11:I13)</f>
        <v>150923</v>
      </c>
      <c r="J10" s="242">
        <f>SUM(J11:J13)</f>
        <v>384</v>
      </c>
      <c r="K10" s="241">
        <f>SUM(K11:K13)</f>
        <v>13</v>
      </c>
      <c r="L10" s="240">
        <f t="shared" si="2"/>
        <v>301348</v>
      </c>
      <c r="M10" s="246">
        <f t="shared" si="3"/>
        <v>0.09904495798877044</v>
      </c>
      <c r="N10" s="244">
        <f>SUM(N11:N13)</f>
        <v>169917</v>
      </c>
      <c r="O10" s="243">
        <f>SUM(O11:O13)</f>
        <v>159795</v>
      </c>
      <c r="P10" s="242">
        <f>SUM(P11:P13)</f>
        <v>546</v>
      </c>
      <c r="Q10" s="241">
        <f>SUM(Q11:Q13)</f>
        <v>937</v>
      </c>
      <c r="R10" s="240">
        <f t="shared" si="4"/>
        <v>331195</v>
      </c>
      <c r="S10" s="245">
        <f t="shared" si="5"/>
        <v>0.3107985353210226</v>
      </c>
      <c r="T10" s="244">
        <f>SUM(T11:T13)</f>
        <v>150028</v>
      </c>
      <c r="U10" s="243">
        <f>SUM(U11:U13)</f>
        <v>150923</v>
      </c>
      <c r="V10" s="242">
        <f>SUM(V11:V13)</f>
        <v>384</v>
      </c>
      <c r="W10" s="241">
        <f>SUM(W11:W13)</f>
        <v>13</v>
      </c>
      <c r="X10" s="240">
        <f t="shared" si="6"/>
        <v>301348</v>
      </c>
      <c r="Y10" s="342">
        <f aca="true" t="shared" si="7" ref="Y10:Y55">IF(ISERROR(R10/X10-1),"         /0",IF(R10/X10&gt;5,"  *  ",(R10/X10-1)))</f>
        <v>0.09904495798877044</v>
      </c>
    </row>
    <row r="11" spans="1:25" ht="19.5" customHeight="1">
      <c r="A11" s="190" t="s">
        <v>277</v>
      </c>
      <c r="B11" s="188">
        <v>163017</v>
      </c>
      <c r="C11" s="185">
        <v>154780</v>
      </c>
      <c r="D11" s="184">
        <v>546</v>
      </c>
      <c r="E11" s="236">
        <v>937</v>
      </c>
      <c r="F11" s="235">
        <f t="shared" si="0"/>
        <v>319280</v>
      </c>
      <c r="G11" s="187">
        <f t="shared" si="1"/>
        <v>0.2996173141421099</v>
      </c>
      <c r="H11" s="188">
        <v>142550</v>
      </c>
      <c r="I11" s="185">
        <v>145193</v>
      </c>
      <c r="J11" s="184">
        <v>384</v>
      </c>
      <c r="K11" s="236">
        <v>13</v>
      </c>
      <c r="L11" s="235">
        <f t="shared" si="2"/>
        <v>288140</v>
      </c>
      <c r="M11" s="237">
        <f t="shared" si="3"/>
        <v>0.10807246477406807</v>
      </c>
      <c r="N11" s="188">
        <v>163017</v>
      </c>
      <c r="O11" s="185">
        <v>154780</v>
      </c>
      <c r="P11" s="184">
        <v>546</v>
      </c>
      <c r="Q11" s="236">
        <v>937</v>
      </c>
      <c r="R11" s="235">
        <f t="shared" si="4"/>
        <v>319280</v>
      </c>
      <c r="S11" s="187">
        <f t="shared" si="5"/>
        <v>0.2996173141421099</v>
      </c>
      <c r="T11" s="186">
        <v>142550</v>
      </c>
      <c r="U11" s="185">
        <v>145193</v>
      </c>
      <c r="V11" s="184">
        <v>384</v>
      </c>
      <c r="W11" s="236">
        <v>13</v>
      </c>
      <c r="X11" s="235">
        <f t="shared" si="6"/>
        <v>288140</v>
      </c>
      <c r="Y11" s="183">
        <f t="shared" si="7"/>
        <v>0.10807246477406807</v>
      </c>
    </row>
    <row r="12" spans="1:25" ht="19.5" customHeight="1">
      <c r="A12" s="190" t="s">
        <v>278</v>
      </c>
      <c r="B12" s="188">
        <v>4607</v>
      </c>
      <c r="C12" s="185">
        <v>3130</v>
      </c>
      <c r="D12" s="184">
        <v>0</v>
      </c>
      <c r="E12" s="236">
        <v>0</v>
      </c>
      <c r="F12" s="235">
        <f t="shared" si="0"/>
        <v>7737</v>
      </c>
      <c r="G12" s="187">
        <f t="shared" si="1"/>
        <v>0.0072605210458453525</v>
      </c>
      <c r="H12" s="188">
        <v>5636</v>
      </c>
      <c r="I12" s="185">
        <v>3886</v>
      </c>
      <c r="J12" s="184"/>
      <c r="K12" s="236"/>
      <c r="L12" s="235">
        <f t="shared" si="2"/>
        <v>9522</v>
      </c>
      <c r="M12" s="237">
        <f t="shared" si="3"/>
        <v>-0.18746061751732834</v>
      </c>
      <c r="N12" s="188">
        <v>4607</v>
      </c>
      <c r="O12" s="185">
        <v>3130</v>
      </c>
      <c r="P12" s="184"/>
      <c r="Q12" s="236"/>
      <c r="R12" s="235">
        <f t="shared" si="4"/>
        <v>7737</v>
      </c>
      <c r="S12" s="187">
        <f t="shared" si="5"/>
        <v>0.0072605210458453525</v>
      </c>
      <c r="T12" s="186">
        <v>5636</v>
      </c>
      <c r="U12" s="185">
        <v>3886</v>
      </c>
      <c r="V12" s="184"/>
      <c r="W12" s="236"/>
      <c r="X12" s="235">
        <f t="shared" si="6"/>
        <v>9522</v>
      </c>
      <c r="Y12" s="183">
        <f t="shared" si="7"/>
        <v>-0.18746061751732834</v>
      </c>
    </row>
    <row r="13" spans="1:25" ht="19.5" customHeight="1" thickBot="1">
      <c r="A13" s="213" t="s">
        <v>279</v>
      </c>
      <c r="B13" s="210">
        <v>2293</v>
      </c>
      <c r="C13" s="209">
        <v>1885</v>
      </c>
      <c r="D13" s="208">
        <v>0</v>
      </c>
      <c r="E13" s="252">
        <v>0</v>
      </c>
      <c r="F13" s="251">
        <f t="shared" si="0"/>
        <v>4178</v>
      </c>
      <c r="G13" s="211">
        <f t="shared" si="1"/>
        <v>0.003920700133067324</v>
      </c>
      <c r="H13" s="210">
        <v>1842</v>
      </c>
      <c r="I13" s="209">
        <v>1844</v>
      </c>
      <c r="J13" s="208"/>
      <c r="K13" s="252"/>
      <c r="L13" s="251">
        <f t="shared" si="2"/>
        <v>3686</v>
      </c>
      <c r="M13" s="254">
        <f t="shared" si="3"/>
        <v>0.1334780249593055</v>
      </c>
      <c r="N13" s="210">
        <v>2293</v>
      </c>
      <c r="O13" s="209">
        <v>1885</v>
      </c>
      <c r="P13" s="208">
        <v>0</v>
      </c>
      <c r="Q13" s="252">
        <v>0</v>
      </c>
      <c r="R13" s="251">
        <f t="shared" si="4"/>
        <v>4178</v>
      </c>
      <c r="S13" s="211">
        <f t="shared" si="5"/>
        <v>0.003920700133067324</v>
      </c>
      <c r="T13" s="253">
        <v>1842</v>
      </c>
      <c r="U13" s="209">
        <v>1844</v>
      </c>
      <c r="V13" s="208"/>
      <c r="W13" s="252"/>
      <c r="X13" s="251">
        <f t="shared" si="6"/>
        <v>3686</v>
      </c>
      <c r="Y13" s="207">
        <f t="shared" si="7"/>
        <v>0.1334780249593055</v>
      </c>
    </row>
    <row r="14" spans="1:25" s="238" customFormat="1" ht="19.5" customHeight="1">
      <c r="A14" s="247" t="s">
        <v>56</v>
      </c>
      <c r="B14" s="244">
        <f>SUM(B15:B24)</f>
        <v>122371</v>
      </c>
      <c r="C14" s="243">
        <f>SUM(C15:C24)</f>
        <v>124068</v>
      </c>
      <c r="D14" s="242">
        <f>SUM(D15:D24)</f>
        <v>2931</v>
      </c>
      <c r="E14" s="241">
        <f>SUM(E15:E24)</f>
        <v>1915</v>
      </c>
      <c r="F14" s="240">
        <f t="shared" si="0"/>
        <v>251285</v>
      </c>
      <c r="G14" s="245">
        <f t="shared" si="1"/>
        <v>0.23580974938674545</v>
      </c>
      <c r="H14" s="244">
        <f>SUM(H15:H24)</f>
        <v>122380</v>
      </c>
      <c r="I14" s="243">
        <f>SUM(I15:I24)</f>
        <v>130205</v>
      </c>
      <c r="J14" s="242">
        <f>SUM(J15:J24)</f>
        <v>15</v>
      </c>
      <c r="K14" s="241">
        <f>SUM(K15:K24)</f>
        <v>20</v>
      </c>
      <c r="L14" s="240">
        <f t="shared" si="2"/>
        <v>252620</v>
      </c>
      <c r="M14" s="246">
        <f t="shared" si="3"/>
        <v>-0.005284617211622211</v>
      </c>
      <c r="N14" s="244">
        <f>SUM(N15:N24)</f>
        <v>122371</v>
      </c>
      <c r="O14" s="243">
        <f>SUM(O15:O24)</f>
        <v>124068</v>
      </c>
      <c r="P14" s="242">
        <f>SUM(P15:P24)</f>
        <v>2931</v>
      </c>
      <c r="Q14" s="241">
        <f>SUM(Q15:Q24)</f>
        <v>1915</v>
      </c>
      <c r="R14" s="240">
        <f t="shared" si="4"/>
        <v>251285</v>
      </c>
      <c r="S14" s="245">
        <f t="shared" si="5"/>
        <v>0.23580974938674545</v>
      </c>
      <c r="T14" s="244">
        <f>SUM(T15:T24)</f>
        <v>122380</v>
      </c>
      <c r="U14" s="243">
        <f>SUM(U15:U24)</f>
        <v>130205</v>
      </c>
      <c r="V14" s="242">
        <f>SUM(V15:V24)</f>
        <v>15</v>
      </c>
      <c r="W14" s="241">
        <f>SUM(W15:W24)</f>
        <v>20</v>
      </c>
      <c r="X14" s="240">
        <f t="shared" si="6"/>
        <v>252620</v>
      </c>
      <c r="Y14" s="239">
        <f t="shared" si="7"/>
        <v>-0.005284617211622211</v>
      </c>
    </row>
    <row r="15" spans="1:25" ht="19.5" customHeight="1">
      <c r="A15" s="205" t="s">
        <v>280</v>
      </c>
      <c r="B15" s="202">
        <v>25012</v>
      </c>
      <c r="C15" s="200">
        <v>25747</v>
      </c>
      <c r="D15" s="201">
        <v>2</v>
      </c>
      <c r="E15" s="248">
        <v>0</v>
      </c>
      <c r="F15" s="249">
        <f t="shared" si="0"/>
        <v>50761</v>
      </c>
      <c r="G15" s="203">
        <f t="shared" si="1"/>
        <v>0.04763491131034716</v>
      </c>
      <c r="H15" s="202">
        <v>31755</v>
      </c>
      <c r="I15" s="200">
        <v>34679</v>
      </c>
      <c r="J15" s="201">
        <v>8</v>
      </c>
      <c r="K15" s="248">
        <v>12</v>
      </c>
      <c r="L15" s="249">
        <f t="shared" si="2"/>
        <v>66454</v>
      </c>
      <c r="M15" s="250">
        <f t="shared" si="3"/>
        <v>-0.2361483131188491</v>
      </c>
      <c r="N15" s="202">
        <v>25012</v>
      </c>
      <c r="O15" s="200">
        <v>25747</v>
      </c>
      <c r="P15" s="201">
        <v>2</v>
      </c>
      <c r="Q15" s="248"/>
      <c r="R15" s="249">
        <f t="shared" si="4"/>
        <v>50761</v>
      </c>
      <c r="S15" s="203">
        <f t="shared" si="5"/>
        <v>0.04763491131034716</v>
      </c>
      <c r="T15" s="206">
        <v>31755</v>
      </c>
      <c r="U15" s="200">
        <v>34679</v>
      </c>
      <c r="V15" s="201">
        <v>8</v>
      </c>
      <c r="W15" s="248">
        <v>12</v>
      </c>
      <c r="X15" s="249">
        <f t="shared" si="6"/>
        <v>66454</v>
      </c>
      <c r="Y15" s="199">
        <f t="shared" si="7"/>
        <v>-0.2361483131188491</v>
      </c>
    </row>
    <row r="16" spans="1:25" ht="19.5" customHeight="1">
      <c r="A16" s="205" t="s">
        <v>281</v>
      </c>
      <c r="B16" s="202">
        <v>24376</v>
      </c>
      <c r="C16" s="200">
        <v>24580</v>
      </c>
      <c r="D16" s="201">
        <v>0</v>
      </c>
      <c r="E16" s="248">
        <v>0</v>
      </c>
      <c r="F16" s="249">
        <f t="shared" si="0"/>
        <v>48956</v>
      </c>
      <c r="G16" s="203">
        <f t="shared" si="1"/>
        <v>0.04594107125764574</v>
      </c>
      <c r="H16" s="202">
        <v>27292</v>
      </c>
      <c r="I16" s="200">
        <v>27821</v>
      </c>
      <c r="J16" s="201">
        <v>0</v>
      </c>
      <c r="K16" s="248">
        <v>4</v>
      </c>
      <c r="L16" s="249">
        <f t="shared" si="2"/>
        <v>55117</v>
      </c>
      <c r="M16" s="250">
        <f t="shared" si="3"/>
        <v>-0.11178039443365928</v>
      </c>
      <c r="N16" s="202">
        <v>24376</v>
      </c>
      <c r="O16" s="200">
        <v>24580</v>
      </c>
      <c r="P16" s="201">
        <v>0</v>
      </c>
      <c r="Q16" s="248"/>
      <c r="R16" s="249">
        <f t="shared" si="4"/>
        <v>48956</v>
      </c>
      <c r="S16" s="203">
        <f t="shared" si="5"/>
        <v>0.04594107125764574</v>
      </c>
      <c r="T16" s="206">
        <v>27292</v>
      </c>
      <c r="U16" s="200">
        <v>27821</v>
      </c>
      <c r="V16" s="201">
        <v>0</v>
      </c>
      <c r="W16" s="248">
        <v>4</v>
      </c>
      <c r="X16" s="249">
        <f t="shared" si="6"/>
        <v>55117</v>
      </c>
      <c r="Y16" s="199">
        <f t="shared" si="7"/>
        <v>-0.11178039443365928</v>
      </c>
    </row>
    <row r="17" spans="1:25" ht="19.5" customHeight="1">
      <c r="A17" s="205" t="s">
        <v>283</v>
      </c>
      <c r="B17" s="202">
        <v>18930</v>
      </c>
      <c r="C17" s="200">
        <v>20162</v>
      </c>
      <c r="D17" s="201">
        <v>2</v>
      </c>
      <c r="E17" s="248">
        <v>0</v>
      </c>
      <c r="F17" s="249">
        <f t="shared" si="0"/>
        <v>39094</v>
      </c>
      <c r="G17" s="203">
        <f t="shared" si="1"/>
        <v>0.036686417185766866</v>
      </c>
      <c r="H17" s="202">
        <v>17858</v>
      </c>
      <c r="I17" s="200">
        <v>18162</v>
      </c>
      <c r="J17" s="201"/>
      <c r="K17" s="248">
        <v>0</v>
      </c>
      <c r="L17" s="249">
        <f t="shared" si="2"/>
        <v>36020</v>
      </c>
      <c r="M17" s="250">
        <f t="shared" si="3"/>
        <v>0.08534147695724603</v>
      </c>
      <c r="N17" s="202">
        <v>18930</v>
      </c>
      <c r="O17" s="200">
        <v>20162</v>
      </c>
      <c r="P17" s="201">
        <v>2</v>
      </c>
      <c r="Q17" s="248">
        <v>0</v>
      </c>
      <c r="R17" s="249">
        <f t="shared" si="4"/>
        <v>39094</v>
      </c>
      <c r="S17" s="203">
        <f t="shared" si="5"/>
        <v>0.036686417185766866</v>
      </c>
      <c r="T17" s="206">
        <v>17858</v>
      </c>
      <c r="U17" s="200">
        <v>18162</v>
      </c>
      <c r="V17" s="201"/>
      <c r="W17" s="248">
        <v>0</v>
      </c>
      <c r="X17" s="249">
        <f t="shared" si="6"/>
        <v>36020</v>
      </c>
      <c r="Y17" s="199">
        <f t="shared" si="7"/>
        <v>0.08534147695724603</v>
      </c>
    </row>
    <row r="18" spans="1:25" ht="19.5" customHeight="1">
      <c r="A18" s="205" t="s">
        <v>284</v>
      </c>
      <c r="B18" s="202">
        <v>17120</v>
      </c>
      <c r="C18" s="200">
        <v>19623</v>
      </c>
      <c r="D18" s="201">
        <v>2</v>
      </c>
      <c r="E18" s="248">
        <v>0</v>
      </c>
      <c r="F18" s="249">
        <f>SUM(B18:E18)</f>
        <v>36745</v>
      </c>
      <c r="G18" s="203">
        <f>F18/$F$9</f>
        <v>0.03448207907840087</v>
      </c>
      <c r="H18" s="202">
        <v>10524</v>
      </c>
      <c r="I18" s="200">
        <v>13476</v>
      </c>
      <c r="J18" s="201">
        <v>3</v>
      </c>
      <c r="K18" s="248"/>
      <c r="L18" s="249">
        <f>SUM(H18:K18)</f>
        <v>24003</v>
      </c>
      <c r="M18" s="250">
        <f>IF(ISERROR(F18/L18-1),"         /0",(F18/L18-1))</f>
        <v>0.5308503103778694</v>
      </c>
      <c r="N18" s="202">
        <v>17120</v>
      </c>
      <c r="O18" s="200">
        <v>19623</v>
      </c>
      <c r="P18" s="201">
        <v>2</v>
      </c>
      <c r="Q18" s="248">
        <v>0</v>
      </c>
      <c r="R18" s="249">
        <f>SUM(N18:Q18)</f>
        <v>36745</v>
      </c>
      <c r="S18" s="203">
        <f>R18/$R$9</f>
        <v>0.03448207907840087</v>
      </c>
      <c r="T18" s="206">
        <v>10524</v>
      </c>
      <c r="U18" s="200">
        <v>13476</v>
      </c>
      <c r="V18" s="201">
        <v>3</v>
      </c>
      <c r="W18" s="248"/>
      <c r="X18" s="249">
        <f>SUM(T18:W18)</f>
        <v>24003</v>
      </c>
      <c r="Y18" s="199">
        <f>IF(ISERROR(R18/X18-1),"         /0",IF(R18/X18&gt;5,"  *  ",(R18/X18-1)))</f>
        <v>0.5308503103778694</v>
      </c>
    </row>
    <row r="19" spans="1:25" ht="19.5" customHeight="1">
      <c r="A19" s="205" t="s">
        <v>282</v>
      </c>
      <c r="B19" s="202">
        <v>18875</v>
      </c>
      <c r="C19" s="200">
        <v>16965</v>
      </c>
      <c r="D19" s="201">
        <v>11</v>
      </c>
      <c r="E19" s="248">
        <v>0</v>
      </c>
      <c r="F19" s="249">
        <f>SUM(B19:E19)</f>
        <v>35851</v>
      </c>
      <c r="G19" s="203">
        <f>F19/$F$9</f>
        <v>0.03364313558415429</v>
      </c>
      <c r="H19" s="202">
        <v>19993</v>
      </c>
      <c r="I19" s="200">
        <v>20774</v>
      </c>
      <c r="J19" s="201">
        <v>4</v>
      </c>
      <c r="K19" s="248">
        <v>4</v>
      </c>
      <c r="L19" s="249">
        <f>SUM(H19:K19)</f>
        <v>40775</v>
      </c>
      <c r="M19" s="250">
        <f>IF(ISERROR(F19/L19-1),"         /0",(F19/L19-1))</f>
        <v>-0.12076026977314536</v>
      </c>
      <c r="N19" s="202">
        <v>18875</v>
      </c>
      <c r="O19" s="200">
        <v>16965</v>
      </c>
      <c r="P19" s="201">
        <v>11</v>
      </c>
      <c r="Q19" s="248">
        <v>0</v>
      </c>
      <c r="R19" s="249">
        <f>SUM(N19:Q19)</f>
        <v>35851</v>
      </c>
      <c r="S19" s="203">
        <f>R19/$R$9</f>
        <v>0.03364313558415429</v>
      </c>
      <c r="T19" s="206">
        <v>19993</v>
      </c>
      <c r="U19" s="200">
        <v>20774</v>
      </c>
      <c r="V19" s="201">
        <v>4</v>
      </c>
      <c r="W19" s="248">
        <v>4</v>
      </c>
      <c r="X19" s="249">
        <f>SUM(T19:W19)</f>
        <v>40775</v>
      </c>
      <c r="Y19" s="199">
        <f>IF(ISERROR(R19/X19-1),"         /0",IF(R19/X19&gt;5,"  *  ",(R19/X19-1)))</f>
        <v>-0.12076026977314536</v>
      </c>
    </row>
    <row r="20" spans="1:25" ht="19.5" customHeight="1">
      <c r="A20" s="205" t="s">
        <v>285</v>
      </c>
      <c r="B20" s="202">
        <v>13739</v>
      </c>
      <c r="C20" s="200">
        <v>12537</v>
      </c>
      <c r="D20" s="201">
        <v>2913</v>
      </c>
      <c r="E20" s="248">
        <v>1915</v>
      </c>
      <c r="F20" s="249">
        <f>SUM(B20:E20)</f>
        <v>31104</v>
      </c>
      <c r="G20" s="203">
        <f>F20/$F$9</f>
        <v>0.029188477007880815</v>
      </c>
      <c r="H20" s="202">
        <v>11376</v>
      </c>
      <c r="I20" s="200">
        <v>11360</v>
      </c>
      <c r="J20" s="201">
        <v>0</v>
      </c>
      <c r="K20" s="248">
        <v>0</v>
      </c>
      <c r="L20" s="249">
        <f>SUM(H20:K20)</f>
        <v>22736</v>
      </c>
      <c r="M20" s="250">
        <f>IF(ISERROR(F20/L20-1),"         /0",(F20/L20-1))</f>
        <v>0.3680506685432794</v>
      </c>
      <c r="N20" s="202">
        <v>13739</v>
      </c>
      <c r="O20" s="200">
        <v>12537</v>
      </c>
      <c r="P20" s="201">
        <v>2913</v>
      </c>
      <c r="Q20" s="248">
        <v>1915</v>
      </c>
      <c r="R20" s="249">
        <f>SUM(N20:Q20)</f>
        <v>31104</v>
      </c>
      <c r="S20" s="203">
        <f>R20/$R$9</f>
        <v>0.029188477007880815</v>
      </c>
      <c r="T20" s="206">
        <v>11376</v>
      </c>
      <c r="U20" s="200">
        <v>11360</v>
      </c>
      <c r="V20" s="201">
        <v>0</v>
      </c>
      <c r="W20" s="248">
        <v>0</v>
      </c>
      <c r="X20" s="249">
        <f>SUM(T20:W20)</f>
        <v>22736</v>
      </c>
      <c r="Y20" s="199">
        <f>IF(ISERROR(R20/X20-1),"         /0",IF(R20/X20&gt;5,"  *  ",(R20/X20-1)))</f>
        <v>0.3680506685432794</v>
      </c>
    </row>
    <row r="21" spans="1:25" ht="19.5" customHeight="1">
      <c r="A21" s="205" t="s">
        <v>286</v>
      </c>
      <c r="B21" s="202">
        <v>3133</v>
      </c>
      <c r="C21" s="200">
        <v>2983</v>
      </c>
      <c r="D21" s="201">
        <v>1</v>
      </c>
      <c r="E21" s="248">
        <v>0</v>
      </c>
      <c r="F21" s="249">
        <f t="shared" si="0"/>
        <v>6117</v>
      </c>
      <c r="G21" s="203">
        <f t="shared" si="1"/>
        <v>0.00574028786835156</v>
      </c>
      <c r="H21" s="202">
        <v>2470</v>
      </c>
      <c r="I21" s="200">
        <v>2605</v>
      </c>
      <c r="J21" s="201"/>
      <c r="K21" s="248">
        <v>0</v>
      </c>
      <c r="L21" s="249">
        <f t="shared" si="2"/>
        <v>5075</v>
      </c>
      <c r="M21" s="250">
        <f t="shared" si="3"/>
        <v>0.20532019704433502</v>
      </c>
      <c r="N21" s="202">
        <v>3133</v>
      </c>
      <c r="O21" s="200">
        <v>2983</v>
      </c>
      <c r="P21" s="201">
        <v>1</v>
      </c>
      <c r="Q21" s="248">
        <v>0</v>
      </c>
      <c r="R21" s="249">
        <f t="shared" si="4"/>
        <v>6117</v>
      </c>
      <c r="S21" s="203">
        <f t="shared" si="5"/>
        <v>0.00574028786835156</v>
      </c>
      <c r="T21" s="206">
        <v>2470</v>
      </c>
      <c r="U21" s="200">
        <v>2605</v>
      </c>
      <c r="V21" s="201"/>
      <c r="W21" s="248">
        <v>0</v>
      </c>
      <c r="X21" s="249">
        <f t="shared" si="6"/>
        <v>5075</v>
      </c>
      <c r="Y21" s="199">
        <f t="shared" si="7"/>
        <v>0.20532019704433502</v>
      </c>
    </row>
    <row r="22" spans="1:25" ht="19.5" customHeight="1">
      <c r="A22" s="205" t="s">
        <v>287</v>
      </c>
      <c r="B22" s="202">
        <v>706</v>
      </c>
      <c r="C22" s="200">
        <v>897</v>
      </c>
      <c r="D22" s="201">
        <v>0</v>
      </c>
      <c r="E22" s="248">
        <v>0</v>
      </c>
      <c r="F22" s="249">
        <f t="shared" si="0"/>
        <v>1603</v>
      </c>
      <c r="G22" s="203">
        <f t="shared" si="1"/>
        <v>0.0015042801132855242</v>
      </c>
      <c r="H22" s="202">
        <v>570</v>
      </c>
      <c r="I22" s="200">
        <v>669</v>
      </c>
      <c r="J22" s="201"/>
      <c r="K22" s="248"/>
      <c r="L22" s="249">
        <f t="shared" si="2"/>
        <v>1239</v>
      </c>
      <c r="M22" s="250">
        <f t="shared" si="3"/>
        <v>0.29378531073446323</v>
      </c>
      <c r="N22" s="202">
        <v>706</v>
      </c>
      <c r="O22" s="200">
        <v>897</v>
      </c>
      <c r="P22" s="201"/>
      <c r="Q22" s="248"/>
      <c r="R22" s="249">
        <f t="shared" si="4"/>
        <v>1603</v>
      </c>
      <c r="S22" s="203">
        <f t="shared" si="5"/>
        <v>0.0015042801132855242</v>
      </c>
      <c r="T22" s="206">
        <v>570</v>
      </c>
      <c r="U22" s="200">
        <v>669</v>
      </c>
      <c r="V22" s="201"/>
      <c r="W22" s="248"/>
      <c r="X22" s="249">
        <f t="shared" si="6"/>
        <v>1239</v>
      </c>
      <c r="Y22" s="199">
        <f t="shared" si="7"/>
        <v>0.29378531073446323</v>
      </c>
    </row>
    <row r="23" spans="1:25" ht="19.5" customHeight="1">
      <c r="A23" s="205" t="s">
        <v>288</v>
      </c>
      <c r="B23" s="202">
        <v>440</v>
      </c>
      <c r="C23" s="200">
        <v>569</v>
      </c>
      <c r="D23" s="201">
        <v>0</v>
      </c>
      <c r="E23" s="248">
        <v>0</v>
      </c>
      <c r="F23" s="249">
        <f>SUM(B23:E23)</f>
        <v>1009</v>
      </c>
      <c r="G23" s="203">
        <f>F23/$F$9</f>
        <v>0.0009468612815378004</v>
      </c>
      <c r="H23" s="202">
        <v>534</v>
      </c>
      <c r="I23" s="200">
        <v>659</v>
      </c>
      <c r="J23" s="201"/>
      <c r="K23" s="248"/>
      <c r="L23" s="249">
        <f>SUM(H23:K23)</f>
        <v>1193</v>
      </c>
      <c r="M23" s="250">
        <f>IF(ISERROR(F23/L23-1),"         /0",(F23/L23-1))</f>
        <v>-0.15423302598491195</v>
      </c>
      <c r="N23" s="202">
        <v>440</v>
      </c>
      <c r="O23" s="200">
        <v>569</v>
      </c>
      <c r="P23" s="201"/>
      <c r="Q23" s="248"/>
      <c r="R23" s="249">
        <f>SUM(N23:Q23)</f>
        <v>1009</v>
      </c>
      <c r="S23" s="203">
        <f>R23/$R$9</f>
        <v>0.0009468612815378004</v>
      </c>
      <c r="T23" s="206">
        <v>534</v>
      </c>
      <c r="U23" s="200">
        <v>659</v>
      </c>
      <c r="V23" s="201"/>
      <c r="W23" s="248"/>
      <c r="X23" s="249">
        <f>SUM(T23:W23)</f>
        <v>1193</v>
      </c>
      <c r="Y23" s="199">
        <f>IF(ISERROR(R23/X23-1),"         /0",IF(R23/X23&gt;5,"  *  ",(R23/X23-1)))</f>
        <v>-0.15423302598491195</v>
      </c>
    </row>
    <row r="24" spans="1:25" ht="19.5" customHeight="1" thickBot="1">
      <c r="A24" s="205" t="s">
        <v>52</v>
      </c>
      <c r="B24" s="202">
        <v>40</v>
      </c>
      <c r="C24" s="200">
        <v>5</v>
      </c>
      <c r="D24" s="201">
        <v>0</v>
      </c>
      <c r="E24" s="248">
        <v>0</v>
      </c>
      <c r="F24" s="249">
        <f t="shared" si="0"/>
        <v>45</v>
      </c>
      <c r="G24" s="203">
        <f t="shared" si="1"/>
        <v>4.2228699374827565E-05</v>
      </c>
      <c r="H24" s="202">
        <v>8</v>
      </c>
      <c r="I24" s="200"/>
      <c r="J24" s="201"/>
      <c r="K24" s="248"/>
      <c r="L24" s="249">
        <f t="shared" si="2"/>
        <v>8</v>
      </c>
      <c r="M24" s="250">
        <f t="shared" si="3"/>
        <v>4.625</v>
      </c>
      <c r="N24" s="202">
        <v>40</v>
      </c>
      <c r="O24" s="200">
        <v>5</v>
      </c>
      <c r="P24" s="201"/>
      <c r="Q24" s="248"/>
      <c r="R24" s="249">
        <f t="shared" si="4"/>
        <v>45</v>
      </c>
      <c r="S24" s="203">
        <f t="shared" si="5"/>
        <v>4.2228699374827565E-05</v>
      </c>
      <c r="T24" s="206">
        <v>8</v>
      </c>
      <c r="U24" s="200"/>
      <c r="V24" s="201"/>
      <c r="W24" s="248"/>
      <c r="X24" s="249">
        <f t="shared" si="6"/>
        <v>8</v>
      </c>
      <c r="Y24" s="199" t="str">
        <f t="shared" si="7"/>
        <v>  *  </v>
      </c>
    </row>
    <row r="25" spans="1:25" s="238" customFormat="1" ht="19.5" customHeight="1">
      <c r="A25" s="247" t="s">
        <v>55</v>
      </c>
      <c r="B25" s="244">
        <f>SUM(B26:B39)</f>
        <v>67238</v>
      </c>
      <c r="C25" s="243">
        <f>SUM(C26:C39)</f>
        <v>60370</v>
      </c>
      <c r="D25" s="242">
        <f>SUM(D26:D39)</f>
        <v>28</v>
      </c>
      <c r="E25" s="241">
        <f>SUM(E26:E39)</f>
        <v>0</v>
      </c>
      <c r="F25" s="240">
        <f t="shared" si="0"/>
        <v>127636</v>
      </c>
      <c r="G25" s="245">
        <f t="shared" si="1"/>
        <v>0.11977560607567758</v>
      </c>
      <c r="H25" s="244">
        <f>SUM(H26:H39)</f>
        <v>60065</v>
      </c>
      <c r="I25" s="243">
        <f>SUM(I26:I39)</f>
        <v>51921</v>
      </c>
      <c r="J25" s="242">
        <f>SUM(J26:J39)</f>
        <v>6</v>
      </c>
      <c r="K25" s="241">
        <f>SUM(K26:K39)</f>
        <v>0</v>
      </c>
      <c r="L25" s="240">
        <f t="shared" si="2"/>
        <v>111992</v>
      </c>
      <c r="M25" s="246">
        <f t="shared" si="3"/>
        <v>0.1396885491820845</v>
      </c>
      <c r="N25" s="244">
        <f>SUM(N26:N39)</f>
        <v>67238</v>
      </c>
      <c r="O25" s="243">
        <f>SUM(O26:O39)</f>
        <v>60370</v>
      </c>
      <c r="P25" s="242">
        <f>SUM(P26:P39)</f>
        <v>28</v>
      </c>
      <c r="Q25" s="241">
        <f>SUM(Q26:Q39)</f>
        <v>0</v>
      </c>
      <c r="R25" s="240">
        <f t="shared" si="4"/>
        <v>127636</v>
      </c>
      <c r="S25" s="245">
        <f t="shared" si="5"/>
        <v>0.11977560607567758</v>
      </c>
      <c r="T25" s="244">
        <f>SUM(T26:T39)</f>
        <v>60065</v>
      </c>
      <c r="U25" s="243">
        <f>SUM(U26:U39)</f>
        <v>51921</v>
      </c>
      <c r="V25" s="242">
        <f>SUM(V26:V39)</f>
        <v>6</v>
      </c>
      <c r="W25" s="241">
        <f>SUM(W26:W39)</f>
        <v>0</v>
      </c>
      <c r="X25" s="240">
        <f t="shared" si="6"/>
        <v>111992</v>
      </c>
      <c r="Y25" s="239">
        <f t="shared" si="7"/>
        <v>0.1396885491820845</v>
      </c>
    </row>
    <row r="26" spans="1:25" ht="19.5" customHeight="1">
      <c r="A26" s="205" t="s">
        <v>484</v>
      </c>
      <c r="B26" s="202">
        <v>37730</v>
      </c>
      <c r="C26" s="200">
        <v>34421</v>
      </c>
      <c r="D26" s="201">
        <v>19</v>
      </c>
      <c r="E26" s="248">
        <v>0</v>
      </c>
      <c r="F26" s="249">
        <f t="shared" si="0"/>
        <v>72170</v>
      </c>
      <c r="G26" s="203">
        <f t="shared" si="1"/>
        <v>0.06772544964180678</v>
      </c>
      <c r="H26" s="202">
        <v>35645</v>
      </c>
      <c r="I26" s="200">
        <v>32836</v>
      </c>
      <c r="J26" s="201">
        <v>6</v>
      </c>
      <c r="K26" s="248"/>
      <c r="L26" s="249">
        <f t="shared" si="2"/>
        <v>68487</v>
      </c>
      <c r="M26" s="250">
        <f t="shared" si="3"/>
        <v>0.05377662914129688</v>
      </c>
      <c r="N26" s="202">
        <v>37730</v>
      </c>
      <c r="O26" s="200">
        <v>34421</v>
      </c>
      <c r="P26" s="201">
        <v>19</v>
      </c>
      <c r="Q26" s="248">
        <v>0</v>
      </c>
      <c r="R26" s="249">
        <f t="shared" si="4"/>
        <v>72170</v>
      </c>
      <c r="S26" s="203">
        <f t="shared" si="5"/>
        <v>0.06772544964180678</v>
      </c>
      <c r="T26" s="202">
        <v>35645</v>
      </c>
      <c r="U26" s="200">
        <v>32836</v>
      </c>
      <c r="V26" s="201">
        <v>6</v>
      </c>
      <c r="W26" s="248"/>
      <c r="X26" s="235">
        <f t="shared" si="6"/>
        <v>68487</v>
      </c>
      <c r="Y26" s="199">
        <f t="shared" si="7"/>
        <v>0.05377662914129688</v>
      </c>
    </row>
    <row r="27" spans="1:25" ht="19.5" customHeight="1">
      <c r="A27" s="205" t="s">
        <v>291</v>
      </c>
      <c r="B27" s="202">
        <v>8407</v>
      </c>
      <c r="C27" s="200">
        <v>6946</v>
      </c>
      <c r="D27" s="201">
        <v>9</v>
      </c>
      <c r="E27" s="248">
        <v>0</v>
      </c>
      <c r="F27" s="249">
        <f aca="true" t="shared" si="8" ref="F27:F38">SUM(B27:E27)</f>
        <v>15362</v>
      </c>
      <c r="G27" s="203">
        <f aca="true" t="shared" si="9" ref="G27:G38">F27/$F$9</f>
        <v>0.014415939551024468</v>
      </c>
      <c r="H27" s="202">
        <v>6099</v>
      </c>
      <c r="I27" s="200">
        <v>3438</v>
      </c>
      <c r="J27" s="201"/>
      <c r="K27" s="248"/>
      <c r="L27" s="249">
        <f aca="true" t="shared" si="10" ref="L27:L38">SUM(H27:K27)</f>
        <v>9537</v>
      </c>
      <c r="M27" s="250">
        <f aca="true" t="shared" si="11" ref="M27:M36">IF(ISERROR(F27/L27-1),"         /0",(F27/L27-1))</f>
        <v>0.6107790709866834</v>
      </c>
      <c r="N27" s="202">
        <v>8407</v>
      </c>
      <c r="O27" s="200">
        <v>6946</v>
      </c>
      <c r="P27" s="201">
        <v>9</v>
      </c>
      <c r="Q27" s="248">
        <v>0</v>
      </c>
      <c r="R27" s="249">
        <f aca="true" t="shared" si="12" ref="R27:R38">SUM(N27:Q27)</f>
        <v>15362</v>
      </c>
      <c r="S27" s="203">
        <f aca="true" t="shared" si="13" ref="S27:S38">R27/$R$9</f>
        <v>0.014415939551024468</v>
      </c>
      <c r="T27" s="202">
        <v>6099</v>
      </c>
      <c r="U27" s="200">
        <v>3438</v>
      </c>
      <c r="V27" s="201"/>
      <c r="W27" s="248"/>
      <c r="X27" s="235">
        <f aca="true" t="shared" si="14" ref="X27:X38">SUM(T27:W27)</f>
        <v>9537</v>
      </c>
      <c r="Y27" s="199">
        <f aca="true" t="shared" si="15" ref="Y27:Y38">IF(ISERROR(R27/X27-1),"         /0",IF(R27/X27&gt;5,"  *  ",(R27/X27-1)))</f>
        <v>0.6107790709866834</v>
      </c>
    </row>
    <row r="28" spans="1:25" ht="19.5" customHeight="1">
      <c r="A28" s="205" t="s">
        <v>290</v>
      </c>
      <c r="B28" s="202">
        <v>6614</v>
      </c>
      <c r="C28" s="200">
        <v>5491</v>
      </c>
      <c r="D28" s="201">
        <v>0</v>
      </c>
      <c r="E28" s="248">
        <v>0</v>
      </c>
      <c r="F28" s="249">
        <f t="shared" si="8"/>
        <v>12105</v>
      </c>
      <c r="G28" s="203">
        <f t="shared" si="9"/>
        <v>0.011359520131828615</v>
      </c>
      <c r="H28" s="202">
        <v>7380</v>
      </c>
      <c r="I28" s="200">
        <v>7211</v>
      </c>
      <c r="J28" s="201"/>
      <c r="K28" s="248"/>
      <c r="L28" s="249">
        <f t="shared" si="10"/>
        <v>14591</v>
      </c>
      <c r="M28" s="250">
        <f t="shared" si="11"/>
        <v>-0.17037900075388934</v>
      </c>
      <c r="N28" s="202">
        <v>6614</v>
      </c>
      <c r="O28" s="200">
        <v>5491</v>
      </c>
      <c r="P28" s="201"/>
      <c r="Q28" s="248"/>
      <c r="R28" s="249">
        <f t="shared" si="12"/>
        <v>12105</v>
      </c>
      <c r="S28" s="203">
        <f t="shared" si="13"/>
        <v>0.011359520131828615</v>
      </c>
      <c r="T28" s="202">
        <v>7380</v>
      </c>
      <c r="U28" s="200">
        <v>7211</v>
      </c>
      <c r="V28" s="201"/>
      <c r="W28" s="248"/>
      <c r="X28" s="235">
        <f t="shared" si="14"/>
        <v>14591</v>
      </c>
      <c r="Y28" s="199">
        <f t="shared" si="15"/>
        <v>-0.17037900075388934</v>
      </c>
    </row>
    <row r="29" spans="1:25" ht="19.5" customHeight="1">
      <c r="A29" s="205" t="s">
        <v>289</v>
      </c>
      <c r="B29" s="202">
        <v>4243</v>
      </c>
      <c r="C29" s="200">
        <v>4655</v>
      </c>
      <c r="D29" s="201">
        <v>0</v>
      </c>
      <c r="E29" s="248">
        <v>0</v>
      </c>
      <c r="F29" s="249">
        <f>SUM(B29:E29)</f>
        <v>8898</v>
      </c>
      <c r="G29" s="203">
        <f>F29/$F$9</f>
        <v>0.008350021489715904</v>
      </c>
      <c r="H29" s="202">
        <v>7872</v>
      </c>
      <c r="I29" s="200">
        <v>7154</v>
      </c>
      <c r="J29" s="201"/>
      <c r="K29" s="248"/>
      <c r="L29" s="249">
        <f>SUM(H29:K29)</f>
        <v>15026</v>
      </c>
      <c r="M29" s="250">
        <f t="shared" si="11"/>
        <v>-0.40782643418075337</v>
      </c>
      <c r="N29" s="202">
        <v>4243</v>
      </c>
      <c r="O29" s="200">
        <v>4655</v>
      </c>
      <c r="P29" s="201"/>
      <c r="Q29" s="248"/>
      <c r="R29" s="249">
        <f>SUM(N29:Q29)</f>
        <v>8898</v>
      </c>
      <c r="S29" s="203">
        <f>R29/$R$9</f>
        <v>0.008350021489715904</v>
      </c>
      <c r="T29" s="202">
        <v>7872</v>
      </c>
      <c r="U29" s="200">
        <v>7154</v>
      </c>
      <c r="V29" s="201"/>
      <c r="W29" s="248"/>
      <c r="X29" s="235">
        <f>SUM(T29:W29)</f>
        <v>15026</v>
      </c>
      <c r="Y29" s="199">
        <f>IF(ISERROR(R29/X29-1),"         /0",IF(R29/X29&gt;5,"  *  ",(R29/X29-1)))</f>
        <v>-0.40782643418075337</v>
      </c>
    </row>
    <row r="30" spans="1:25" ht="19.5" customHeight="1">
      <c r="A30" s="205" t="s">
        <v>485</v>
      </c>
      <c r="B30" s="202">
        <v>3121</v>
      </c>
      <c r="C30" s="200">
        <v>2246</v>
      </c>
      <c r="D30" s="201">
        <v>0</v>
      </c>
      <c r="E30" s="248">
        <v>0</v>
      </c>
      <c r="F30" s="249">
        <f>SUM(B30:E30)</f>
        <v>5367</v>
      </c>
      <c r="G30" s="203">
        <f>F30/$F$9</f>
        <v>0.0050364762121044345</v>
      </c>
      <c r="H30" s="202">
        <v>724</v>
      </c>
      <c r="I30" s="200">
        <v>325</v>
      </c>
      <c r="J30" s="201"/>
      <c r="K30" s="248"/>
      <c r="L30" s="249">
        <f>SUM(H30:K30)</f>
        <v>1049</v>
      </c>
      <c r="M30" s="250">
        <f t="shared" si="11"/>
        <v>4.116301239275501</v>
      </c>
      <c r="N30" s="202">
        <v>3121</v>
      </c>
      <c r="O30" s="200">
        <v>2246</v>
      </c>
      <c r="P30" s="201"/>
      <c r="Q30" s="248"/>
      <c r="R30" s="249">
        <f>SUM(N30:Q30)</f>
        <v>5367</v>
      </c>
      <c r="S30" s="203">
        <f>R30/$R$9</f>
        <v>0.0050364762121044345</v>
      </c>
      <c r="T30" s="202">
        <v>724</v>
      </c>
      <c r="U30" s="200">
        <v>325</v>
      </c>
      <c r="V30" s="201"/>
      <c r="W30" s="248"/>
      <c r="X30" s="235">
        <f>SUM(T30:W30)</f>
        <v>1049</v>
      </c>
      <c r="Y30" s="199" t="str">
        <f>IF(ISERROR(R30/X30-1),"         /0",IF(R30/X30&gt;5,"  *  ",(R30/X30-1)))</f>
        <v>  *  </v>
      </c>
    </row>
    <row r="31" spans="1:25" ht="19.5" customHeight="1">
      <c r="A31" s="205" t="s">
        <v>293</v>
      </c>
      <c r="B31" s="202">
        <v>2716</v>
      </c>
      <c r="C31" s="200">
        <v>2570</v>
      </c>
      <c r="D31" s="201">
        <v>0</v>
      </c>
      <c r="E31" s="248">
        <v>0</v>
      </c>
      <c r="F31" s="249">
        <f>SUM(B31:E31)</f>
        <v>5286</v>
      </c>
      <c r="G31" s="203">
        <f>F31/$F$9</f>
        <v>0.0049604645532297445</v>
      </c>
      <c r="H31" s="202">
        <v>626</v>
      </c>
      <c r="I31" s="200">
        <v>58</v>
      </c>
      <c r="J31" s="201"/>
      <c r="K31" s="248"/>
      <c r="L31" s="249">
        <f>SUM(H31:K31)</f>
        <v>684</v>
      </c>
      <c r="M31" s="250">
        <f t="shared" si="11"/>
        <v>6.728070175438597</v>
      </c>
      <c r="N31" s="202">
        <v>2716</v>
      </c>
      <c r="O31" s="200">
        <v>2570</v>
      </c>
      <c r="P31" s="201"/>
      <c r="Q31" s="248"/>
      <c r="R31" s="249">
        <f>SUM(N31:Q31)</f>
        <v>5286</v>
      </c>
      <c r="S31" s="203">
        <f>R31/$R$9</f>
        <v>0.0049604645532297445</v>
      </c>
      <c r="T31" s="202">
        <v>626</v>
      </c>
      <c r="U31" s="200">
        <v>58</v>
      </c>
      <c r="V31" s="201"/>
      <c r="W31" s="248"/>
      <c r="X31" s="235">
        <f>SUM(T31:W31)</f>
        <v>684</v>
      </c>
      <c r="Y31" s="199" t="str">
        <f>IF(ISERROR(R31/X31-1),"         /0",IF(R31/X31&gt;5,"  *  ",(R31/X31-1)))</f>
        <v>  *  </v>
      </c>
    </row>
    <row r="32" spans="1:25" ht="19.5" customHeight="1">
      <c r="A32" s="205" t="s">
        <v>292</v>
      </c>
      <c r="B32" s="202">
        <v>742</v>
      </c>
      <c r="C32" s="200">
        <v>1074</v>
      </c>
      <c r="D32" s="201">
        <v>0</v>
      </c>
      <c r="E32" s="248">
        <v>0</v>
      </c>
      <c r="F32" s="249">
        <f>SUM(B32:E32)</f>
        <v>1816</v>
      </c>
      <c r="G32" s="203">
        <f>F32/$F$9</f>
        <v>0.001704162623659708</v>
      </c>
      <c r="H32" s="202">
        <v>528</v>
      </c>
      <c r="I32" s="200">
        <v>653</v>
      </c>
      <c r="J32" s="201"/>
      <c r="K32" s="248"/>
      <c r="L32" s="249">
        <f>SUM(H32:K32)</f>
        <v>1181</v>
      </c>
      <c r="M32" s="250">
        <f t="shared" si="11"/>
        <v>0.5376799322607959</v>
      </c>
      <c r="N32" s="202">
        <v>742</v>
      </c>
      <c r="O32" s="200">
        <v>1074</v>
      </c>
      <c r="P32" s="201"/>
      <c r="Q32" s="248"/>
      <c r="R32" s="249">
        <f>SUM(N32:Q32)</f>
        <v>1816</v>
      </c>
      <c r="S32" s="203">
        <f>R32/$R$9</f>
        <v>0.001704162623659708</v>
      </c>
      <c r="T32" s="202">
        <v>528</v>
      </c>
      <c r="U32" s="200">
        <v>653</v>
      </c>
      <c r="V32" s="201"/>
      <c r="W32" s="248"/>
      <c r="X32" s="235">
        <f>SUM(T32:W32)</f>
        <v>1181</v>
      </c>
      <c r="Y32" s="199">
        <f>IF(ISERROR(R32/X32-1),"         /0",IF(R32/X32&gt;5,"  *  ",(R32/X32-1)))</f>
        <v>0.5376799322607959</v>
      </c>
    </row>
    <row r="33" spans="1:25" ht="19.5" customHeight="1">
      <c r="A33" s="205" t="s">
        <v>486</v>
      </c>
      <c r="B33" s="202">
        <v>789</v>
      </c>
      <c r="C33" s="200">
        <v>594</v>
      </c>
      <c r="D33" s="201">
        <v>0</v>
      </c>
      <c r="E33" s="248">
        <v>0</v>
      </c>
      <c r="F33" s="249">
        <f>SUM(B33:E33)</f>
        <v>1383</v>
      </c>
      <c r="G33" s="203">
        <f>F33/$F$9</f>
        <v>0.0012978286941197005</v>
      </c>
      <c r="H33" s="202">
        <v>147</v>
      </c>
      <c r="I33" s="200">
        <v>43</v>
      </c>
      <c r="J33" s="201"/>
      <c r="K33" s="248"/>
      <c r="L33" s="249">
        <f>SUM(H33:K33)</f>
        <v>190</v>
      </c>
      <c r="M33" s="250">
        <f t="shared" si="11"/>
        <v>6.278947368421052</v>
      </c>
      <c r="N33" s="202">
        <v>789</v>
      </c>
      <c r="O33" s="200">
        <v>594</v>
      </c>
      <c r="P33" s="201"/>
      <c r="Q33" s="248"/>
      <c r="R33" s="249">
        <f>SUM(N33:Q33)</f>
        <v>1383</v>
      </c>
      <c r="S33" s="203">
        <f>R33/$R$9</f>
        <v>0.0012978286941197005</v>
      </c>
      <c r="T33" s="202">
        <v>147</v>
      </c>
      <c r="U33" s="200">
        <v>43</v>
      </c>
      <c r="V33" s="201"/>
      <c r="W33" s="248"/>
      <c r="X33" s="235">
        <f>SUM(T33:W33)</f>
        <v>190</v>
      </c>
      <c r="Y33" s="199" t="str">
        <f>IF(ISERROR(R33/X33-1),"         /0",IF(R33/X33&gt;5,"  *  ",(R33/X33-1)))</f>
        <v>  *  </v>
      </c>
    </row>
    <row r="34" spans="1:25" ht="19.5" customHeight="1">
      <c r="A34" s="205" t="s">
        <v>487</v>
      </c>
      <c r="B34" s="202">
        <v>682</v>
      </c>
      <c r="C34" s="200">
        <v>568</v>
      </c>
      <c r="D34" s="201">
        <v>0</v>
      </c>
      <c r="E34" s="248">
        <v>0</v>
      </c>
      <c r="F34" s="249">
        <f t="shared" si="8"/>
        <v>1250</v>
      </c>
      <c r="G34" s="203">
        <f t="shared" si="9"/>
        <v>0.0011730194270785435</v>
      </c>
      <c r="H34" s="202">
        <v>509</v>
      </c>
      <c r="I34" s="200">
        <v>33</v>
      </c>
      <c r="J34" s="201"/>
      <c r="K34" s="248"/>
      <c r="L34" s="249">
        <f t="shared" si="10"/>
        <v>542</v>
      </c>
      <c r="M34" s="250">
        <f t="shared" si="11"/>
        <v>1.3062730627306274</v>
      </c>
      <c r="N34" s="202">
        <v>682</v>
      </c>
      <c r="O34" s="200">
        <v>568</v>
      </c>
      <c r="P34" s="201"/>
      <c r="Q34" s="248"/>
      <c r="R34" s="249">
        <f t="shared" si="12"/>
        <v>1250</v>
      </c>
      <c r="S34" s="203">
        <f t="shared" si="13"/>
        <v>0.0011730194270785435</v>
      </c>
      <c r="T34" s="202">
        <v>509</v>
      </c>
      <c r="U34" s="200">
        <v>33</v>
      </c>
      <c r="V34" s="201"/>
      <c r="W34" s="248"/>
      <c r="X34" s="235">
        <f t="shared" si="14"/>
        <v>542</v>
      </c>
      <c r="Y34" s="199">
        <f t="shared" si="15"/>
        <v>1.3062730627306274</v>
      </c>
    </row>
    <row r="35" spans="1:25" ht="19.5" customHeight="1">
      <c r="A35" s="205" t="s">
        <v>488</v>
      </c>
      <c r="B35" s="202">
        <v>589</v>
      </c>
      <c r="C35" s="200">
        <v>378</v>
      </c>
      <c r="D35" s="201">
        <v>0</v>
      </c>
      <c r="E35" s="248">
        <v>0</v>
      </c>
      <c r="F35" s="249">
        <f>SUM(B35:E35)</f>
        <v>967</v>
      </c>
      <c r="G35" s="203">
        <f>F35/$F$9</f>
        <v>0.0009074478287879612</v>
      </c>
      <c r="H35" s="202">
        <v>149</v>
      </c>
      <c r="I35" s="200">
        <v>27</v>
      </c>
      <c r="J35" s="201"/>
      <c r="K35" s="248"/>
      <c r="L35" s="249">
        <f>SUM(H35:K35)</f>
        <v>176</v>
      </c>
      <c r="M35" s="250">
        <f t="shared" si="11"/>
        <v>4.494318181818182</v>
      </c>
      <c r="N35" s="202">
        <v>589</v>
      </c>
      <c r="O35" s="200">
        <v>378</v>
      </c>
      <c r="P35" s="201"/>
      <c r="Q35" s="248"/>
      <c r="R35" s="249">
        <f>SUM(N35:Q35)</f>
        <v>967</v>
      </c>
      <c r="S35" s="203">
        <f>R35/$R$9</f>
        <v>0.0009074478287879612</v>
      </c>
      <c r="T35" s="202">
        <v>149</v>
      </c>
      <c r="U35" s="200">
        <v>27</v>
      </c>
      <c r="V35" s="201"/>
      <c r="W35" s="248"/>
      <c r="X35" s="235">
        <f>SUM(T35:W35)</f>
        <v>176</v>
      </c>
      <c r="Y35" s="199" t="str">
        <f>IF(ISERROR(R35/X35-1),"         /0",IF(R35/X35&gt;5,"  *  ",(R35/X35-1)))</f>
        <v>  *  </v>
      </c>
    </row>
    <row r="36" spans="1:25" ht="19.5" customHeight="1">
      <c r="A36" s="205" t="s">
        <v>489</v>
      </c>
      <c r="B36" s="202">
        <v>388</v>
      </c>
      <c r="C36" s="200">
        <v>260</v>
      </c>
      <c r="D36" s="201">
        <v>0</v>
      </c>
      <c r="E36" s="248">
        <v>0</v>
      </c>
      <c r="F36" s="249">
        <f t="shared" si="8"/>
        <v>648</v>
      </c>
      <c r="G36" s="203">
        <f t="shared" si="9"/>
        <v>0.0006080932709975169</v>
      </c>
      <c r="H36" s="202">
        <v>172</v>
      </c>
      <c r="I36" s="200">
        <v>27</v>
      </c>
      <c r="J36" s="201"/>
      <c r="K36" s="248"/>
      <c r="L36" s="249">
        <f t="shared" si="10"/>
        <v>199</v>
      </c>
      <c r="M36" s="250">
        <f t="shared" si="11"/>
        <v>2.2562814070351758</v>
      </c>
      <c r="N36" s="202">
        <v>388</v>
      </c>
      <c r="O36" s="200">
        <v>260</v>
      </c>
      <c r="P36" s="201"/>
      <c r="Q36" s="248"/>
      <c r="R36" s="249">
        <f t="shared" si="12"/>
        <v>648</v>
      </c>
      <c r="S36" s="203">
        <f t="shared" si="13"/>
        <v>0.0006080932709975169</v>
      </c>
      <c r="T36" s="202">
        <v>172</v>
      </c>
      <c r="U36" s="200">
        <v>27</v>
      </c>
      <c r="V36" s="201"/>
      <c r="W36" s="248"/>
      <c r="X36" s="235">
        <f t="shared" si="14"/>
        <v>199</v>
      </c>
      <c r="Y36" s="199">
        <f t="shared" si="15"/>
        <v>2.2562814070351758</v>
      </c>
    </row>
    <row r="37" spans="1:25" ht="19.5" customHeight="1">
      <c r="A37" s="205" t="s">
        <v>490</v>
      </c>
      <c r="B37" s="202">
        <v>344</v>
      </c>
      <c r="C37" s="200">
        <v>257</v>
      </c>
      <c r="D37" s="201">
        <v>0</v>
      </c>
      <c r="E37" s="248">
        <v>0</v>
      </c>
      <c r="F37" s="184">
        <f t="shared" si="8"/>
        <v>601</v>
      </c>
      <c r="G37" s="203">
        <f t="shared" si="9"/>
        <v>0.0005639877405393637</v>
      </c>
      <c r="H37" s="202">
        <v>85</v>
      </c>
      <c r="I37" s="200">
        <v>43</v>
      </c>
      <c r="J37" s="201"/>
      <c r="K37" s="248"/>
      <c r="L37" s="249">
        <f t="shared" si="10"/>
        <v>128</v>
      </c>
      <c r="M37" s="250" t="s">
        <v>46</v>
      </c>
      <c r="N37" s="202">
        <v>344</v>
      </c>
      <c r="O37" s="200">
        <v>257</v>
      </c>
      <c r="P37" s="201"/>
      <c r="Q37" s="248"/>
      <c r="R37" s="249">
        <f t="shared" si="12"/>
        <v>601</v>
      </c>
      <c r="S37" s="203">
        <f t="shared" si="13"/>
        <v>0.0005639877405393637</v>
      </c>
      <c r="T37" s="202">
        <v>85</v>
      </c>
      <c r="U37" s="200">
        <v>43</v>
      </c>
      <c r="V37" s="201"/>
      <c r="W37" s="248"/>
      <c r="X37" s="235">
        <f t="shared" si="14"/>
        <v>128</v>
      </c>
      <c r="Y37" s="199">
        <f t="shared" si="15"/>
        <v>3.6953125</v>
      </c>
    </row>
    <row r="38" spans="1:25" ht="19.5" customHeight="1">
      <c r="A38" s="205" t="s">
        <v>491</v>
      </c>
      <c r="B38" s="202">
        <v>195</v>
      </c>
      <c r="C38" s="200">
        <v>249</v>
      </c>
      <c r="D38" s="201">
        <v>0</v>
      </c>
      <c r="E38" s="248">
        <v>0</v>
      </c>
      <c r="F38" s="249">
        <f t="shared" si="8"/>
        <v>444</v>
      </c>
      <c r="G38" s="203">
        <f t="shared" si="9"/>
        <v>0.0004166565004982987</v>
      </c>
      <c r="H38" s="202">
        <v>15</v>
      </c>
      <c r="I38" s="200">
        <v>45</v>
      </c>
      <c r="J38" s="201"/>
      <c r="K38" s="248"/>
      <c r="L38" s="249">
        <f t="shared" si="10"/>
        <v>60</v>
      </c>
      <c r="M38" s="250">
        <f>IF(ISERROR(F38/L38-1),"         /0",(F38/L38-1))</f>
        <v>6.4</v>
      </c>
      <c r="N38" s="202">
        <v>195</v>
      </c>
      <c r="O38" s="200">
        <v>249</v>
      </c>
      <c r="P38" s="201"/>
      <c r="Q38" s="248"/>
      <c r="R38" s="249">
        <f t="shared" si="12"/>
        <v>444</v>
      </c>
      <c r="S38" s="203">
        <f t="shared" si="13"/>
        <v>0.0004166565004982987</v>
      </c>
      <c r="T38" s="202">
        <v>15</v>
      </c>
      <c r="U38" s="200">
        <v>45</v>
      </c>
      <c r="V38" s="201"/>
      <c r="W38" s="248"/>
      <c r="X38" s="235">
        <f t="shared" si="14"/>
        <v>60</v>
      </c>
      <c r="Y38" s="199" t="str">
        <f t="shared" si="15"/>
        <v>  *  </v>
      </c>
    </row>
    <row r="39" spans="1:25" ht="19.5" customHeight="1" thickBot="1">
      <c r="A39" s="205" t="s">
        <v>52</v>
      </c>
      <c r="B39" s="202">
        <v>678</v>
      </c>
      <c r="C39" s="200">
        <v>661</v>
      </c>
      <c r="D39" s="201">
        <v>0</v>
      </c>
      <c r="E39" s="248">
        <v>0</v>
      </c>
      <c r="F39" s="249">
        <f t="shared" si="0"/>
        <v>1339</v>
      </c>
      <c r="G39" s="203">
        <f t="shared" si="1"/>
        <v>0.0012565384102865358</v>
      </c>
      <c r="H39" s="202">
        <v>114</v>
      </c>
      <c r="I39" s="200">
        <v>28</v>
      </c>
      <c r="J39" s="201"/>
      <c r="K39" s="248"/>
      <c r="L39" s="249">
        <f t="shared" si="2"/>
        <v>142</v>
      </c>
      <c r="M39" s="250">
        <f t="shared" si="3"/>
        <v>8.429577464788732</v>
      </c>
      <c r="N39" s="202">
        <v>678</v>
      </c>
      <c r="O39" s="200">
        <v>661</v>
      </c>
      <c r="P39" s="201"/>
      <c r="Q39" s="248"/>
      <c r="R39" s="249">
        <f t="shared" si="4"/>
        <v>1339</v>
      </c>
      <c r="S39" s="203">
        <f t="shared" si="5"/>
        <v>0.0012565384102865358</v>
      </c>
      <c r="T39" s="202">
        <v>114</v>
      </c>
      <c r="U39" s="200">
        <v>28</v>
      </c>
      <c r="V39" s="201"/>
      <c r="W39" s="248"/>
      <c r="X39" s="235">
        <f t="shared" si="6"/>
        <v>142</v>
      </c>
      <c r="Y39" s="199" t="str">
        <f t="shared" si="7"/>
        <v>  *  </v>
      </c>
    </row>
    <row r="40" spans="1:25" s="238" customFormat="1" ht="19.5" customHeight="1">
      <c r="A40" s="247" t="s">
        <v>54</v>
      </c>
      <c r="B40" s="244">
        <f>SUM(B41:B49)</f>
        <v>164285</v>
      </c>
      <c r="C40" s="243">
        <f>SUM(C41:C49)</f>
        <v>152220</v>
      </c>
      <c r="D40" s="242">
        <f>SUM(D41:D49)</f>
        <v>2478</v>
      </c>
      <c r="E40" s="241">
        <f>SUM(E41:E49)</f>
        <v>2786</v>
      </c>
      <c r="F40" s="240">
        <f t="shared" si="0"/>
        <v>321769</v>
      </c>
      <c r="G40" s="245">
        <f t="shared" si="1"/>
        <v>0.3019530304253087</v>
      </c>
      <c r="H40" s="244">
        <f>SUM(H41:H49)</f>
        <v>148086</v>
      </c>
      <c r="I40" s="243">
        <f>SUM(I41:I49)</f>
        <v>142768</v>
      </c>
      <c r="J40" s="242">
        <f>SUM(J41:J49)</f>
        <v>5406</v>
      </c>
      <c r="K40" s="241">
        <f>SUM(K41:K49)</f>
        <v>5971</v>
      </c>
      <c r="L40" s="240">
        <f t="shared" si="2"/>
        <v>302231</v>
      </c>
      <c r="M40" s="246">
        <f t="shared" si="3"/>
        <v>0.06464591653404184</v>
      </c>
      <c r="N40" s="244">
        <f>SUM(N41:N49)</f>
        <v>164285</v>
      </c>
      <c r="O40" s="243">
        <f>SUM(O41:O49)</f>
        <v>152220</v>
      </c>
      <c r="P40" s="242">
        <f>SUM(P41:P49)</f>
        <v>2478</v>
      </c>
      <c r="Q40" s="241">
        <f>SUM(Q41:Q49)</f>
        <v>2786</v>
      </c>
      <c r="R40" s="240">
        <f t="shared" si="4"/>
        <v>321769</v>
      </c>
      <c r="S40" s="245">
        <f t="shared" si="5"/>
        <v>0.3019530304253087</v>
      </c>
      <c r="T40" s="244">
        <f>SUM(T41:T49)</f>
        <v>148086</v>
      </c>
      <c r="U40" s="243">
        <f>SUM(U41:U49)</f>
        <v>142768</v>
      </c>
      <c r="V40" s="242">
        <f>SUM(V41:V49)</f>
        <v>5406</v>
      </c>
      <c r="W40" s="241">
        <f>SUM(W41:W49)</f>
        <v>5971</v>
      </c>
      <c r="X40" s="240">
        <f t="shared" si="6"/>
        <v>302231</v>
      </c>
      <c r="Y40" s="239">
        <f t="shared" si="7"/>
        <v>0.06464591653404184</v>
      </c>
    </row>
    <row r="41" spans="1:25" s="175" customFormat="1" ht="19.5" customHeight="1">
      <c r="A41" s="190" t="s">
        <v>294</v>
      </c>
      <c r="B41" s="188">
        <v>96896</v>
      </c>
      <c r="C41" s="185">
        <v>85987</v>
      </c>
      <c r="D41" s="184">
        <v>2327</v>
      </c>
      <c r="E41" s="236">
        <v>2646</v>
      </c>
      <c r="F41" s="235">
        <f t="shared" si="0"/>
        <v>187856</v>
      </c>
      <c r="G41" s="187">
        <f t="shared" si="1"/>
        <v>0.1762869899946135</v>
      </c>
      <c r="H41" s="188">
        <v>95624</v>
      </c>
      <c r="I41" s="185">
        <v>87259</v>
      </c>
      <c r="J41" s="184">
        <v>3633</v>
      </c>
      <c r="K41" s="236">
        <v>3818</v>
      </c>
      <c r="L41" s="235">
        <f t="shared" si="2"/>
        <v>190334</v>
      </c>
      <c r="M41" s="237">
        <f t="shared" si="3"/>
        <v>-0.013019218846869185</v>
      </c>
      <c r="N41" s="188">
        <v>96896</v>
      </c>
      <c r="O41" s="185">
        <v>85987</v>
      </c>
      <c r="P41" s="184">
        <v>2327</v>
      </c>
      <c r="Q41" s="236">
        <v>2646</v>
      </c>
      <c r="R41" s="235">
        <f t="shared" si="4"/>
        <v>187856</v>
      </c>
      <c r="S41" s="187">
        <f t="shared" si="5"/>
        <v>0.1762869899946135</v>
      </c>
      <c r="T41" s="186">
        <v>95624</v>
      </c>
      <c r="U41" s="185">
        <v>87259</v>
      </c>
      <c r="V41" s="184">
        <v>3633</v>
      </c>
      <c r="W41" s="236">
        <v>3818</v>
      </c>
      <c r="X41" s="235">
        <f t="shared" si="6"/>
        <v>190334</v>
      </c>
      <c r="Y41" s="183">
        <f t="shared" si="7"/>
        <v>-0.013019218846869185</v>
      </c>
    </row>
    <row r="42" spans="1:25" s="175" customFormat="1" ht="19.5" customHeight="1">
      <c r="A42" s="190" t="s">
        <v>295</v>
      </c>
      <c r="B42" s="188">
        <v>42609</v>
      </c>
      <c r="C42" s="185">
        <v>42604</v>
      </c>
      <c r="D42" s="184">
        <v>10</v>
      </c>
      <c r="E42" s="236">
        <v>104</v>
      </c>
      <c r="F42" s="235">
        <f t="shared" si="0"/>
        <v>85327</v>
      </c>
      <c r="G42" s="187">
        <f t="shared" si="1"/>
        <v>0.0800721829234647</v>
      </c>
      <c r="H42" s="188">
        <v>35278</v>
      </c>
      <c r="I42" s="185">
        <v>38387</v>
      </c>
      <c r="J42" s="184">
        <v>1615</v>
      </c>
      <c r="K42" s="236">
        <v>2113</v>
      </c>
      <c r="L42" s="235">
        <f t="shared" si="2"/>
        <v>77393</v>
      </c>
      <c r="M42" s="237">
        <f t="shared" si="3"/>
        <v>0.10251573139689629</v>
      </c>
      <c r="N42" s="188">
        <v>42609</v>
      </c>
      <c r="O42" s="185">
        <v>42604</v>
      </c>
      <c r="P42" s="184">
        <v>10</v>
      </c>
      <c r="Q42" s="236">
        <v>104</v>
      </c>
      <c r="R42" s="235">
        <f t="shared" si="4"/>
        <v>85327</v>
      </c>
      <c r="S42" s="187">
        <f t="shared" si="5"/>
        <v>0.0800721829234647</v>
      </c>
      <c r="T42" s="186">
        <v>35278</v>
      </c>
      <c r="U42" s="185">
        <v>38387</v>
      </c>
      <c r="V42" s="184">
        <v>1615</v>
      </c>
      <c r="W42" s="236">
        <v>2113</v>
      </c>
      <c r="X42" s="235">
        <f t="shared" si="6"/>
        <v>77393</v>
      </c>
      <c r="Y42" s="183">
        <f t="shared" si="7"/>
        <v>0.10251573139689629</v>
      </c>
    </row>
    <row r="43" spans="1:25" s="175" customFormat="1" ht="19.5" customHeight="1">
      <c r="A43" s="190" t="s">
        <v>296</v>
      </c>
      <c r="B43" s="188">
        <v>8600</v>
      </c>
      <c r="C43" s="185">
        <v>10898</v>
      </c>
      <c r="D43" s="184">
        <v>14</v>
      </c>
      <c r="E43" s="236">
        <v>10</v>
      </c>
      <c r="F43" s="235">
        <f t="shared" si="0"/>
        <v>19522</v>
      </c>
      <c r="G43" s="187">
        <f t="shared" si="1"/>
        <v>0.01831974820434186</v>
      </c>
      <c r="H43" s="188">
        <v>5287</v>
      </c>
      <c r="I43" s="185">
        <v>6749</v>
      </c>
      <c r="J43" s="184">
        <v>4</v>
      </c>
      <c r="K43" s="236">
        <v>11</v>
      </c>
      <c r="L43" s="235">
        <f t="shared" si="2"/>
        <v>12051</v>
      </c>
      <c r="M43" s="237">
        <f t="shared" si="3"/>
        <v>0.6199485519873869</v>
      </c>
      <c r="N43" s="188">
        <v>8600</v>
      </c>
      <c r="O43" s="185">
        <v>10898</v>
      </c>
      <c r="P43" s="184">
        <v>14</v>
      </c>
      <c r="Q43" s="236">
        <v>10</v>
      </c>
      <c r="R43" s="235">
        <f t="shared" si="4"/>
        <v>19522</v>
      </c>
      <c r="S43" s="187">
        <f t="shared" si="5"/>
        <v>0.01831974820434186</v>
      </c>
      <c r="T43" s="186">
        <v>5287</v>
      </c>
      <c r="U43" s="185">
        <v>6749</v>
      </c>
      <c r="V43" s="184">
        <v>4</v>
      </c>
      <c r="W43" s="236">
        <v>11</v>
      </c>
      <c r="X43" s="235">
        <f t="shared" si="6"/>
        <v>12051</v>
      </c>
      <c r="Y43" s="183">
        <f t="shared" si="7"/>
        <v>0.6199485519873869</v>
      </c>
    </row>
    <row r="44" spans="1:25" s="175" customFormat="1" ht="19.5" customHeight="1">
      <c r="A44" s="190" t="s">
        <v>297</v>
      </c>
      <c r="B44" s="188">
        <v>7703</v>
      </c>
      <c r="C44" s="185">
        <v>5721</v>
      </c>
      <c r="D44" s="184">
        <v>123</v>
      </c>
      <c r="E44" s="236">
        <v>26</v>
      </c>
      <c r="F44" s="235">
        <f>SUM(B44:E44)</f>
        <v>13573</v>
      </c>
      <c r="G44" s="187">
        <f>F44/$F$9</f>
        <v>0.012737114146989657</v>
      </c>
      <c r="H44" s="188">
        <v>5500</v>
      </c>
      <c r="I44" s="185">
        <v>5196</v>
      </c>
      <c r="J44" s="184">
        <v>107</v>
      </c>
      <c r="K44" s="236"/>
      <c r="L44" s="235">
        <f>SUM(H44:K44)</f>
        <v>10803</v>
      </c>
      <c r="M44" s="237">
        <f>IF(ISERROR(F44/L44-1),"         /0",(F44/L44-1))</f>
        <v>0.2564102564102564</v>
      </c>
      <c r="N44" s="188">
        <v>7703</v>
      </c>
      <c r="O44" s="185">
        <v>5721</v>
      </c>
      <c r="P44" s="184">
        <v>123</v>
      </c>
      <c r="Q44" s="236">
        <v>26</v>
      </c>
      <c r="R44" s="235">
        <f>SUM(N44:Q44)</f>
        <v>13573</v>
      </c>
      <c r="S44" s="187">
        <f>R44/$R$9</f>
        <v>0.012737114146989657</v>
      </c>
      <c r="T44" s="186">
        <v>5500</v>
      </c>
      <c r="U44" s="185">
        <v>5196</v>
      </c>
      <c r="V44" s="184">
        <v>107</v>
      </c>
      <c r="W44" s="236"/>
      <c r="X44" s="235">
        <f>SUM(T44:W44)</f>
        <v>10803</v>
      </c>
      <c r="Y44" s="183">
        <f>IF(ISERROR(R44/X44-1),"         /0",IF(R44/X44&gt;5,"  *  ",(R44/X44-1)))</f>
        <v>0.2564102564102564</v>
      </c>
    </row>
    <row r="45" spans="1:25" s="175" customFormat="1" ht="19.5" customHeight="1">
      <c r="A45" s="190" t="s">
        <v>298</v>
      </c>
      <c r="B45" s="188">
        <v>3021</v>
      </c>
      <c r="C45" s="185">
        <v>2686</v>
      </c>
      <c r="D45" s="184">
        <v>0</v>
      </c>
      <c r="E45" s="236">
        <v>0</v>
      </c>
      <c r="F45" s="235">
        <f>SUM(B45:E45)</f>
        <v>5707</v>
      </c>
      <c r="G45" s="187">
        <f>F45/$F$9</f>
        <v>0.005355537496269798</v>
      </c>
      <c r="H45" s="188">
        <v>2129</v>
      </c>
      <c r="I45" s="185">
        <v>2000</v>
      </c>
      <c r="J45" s="184"/>
      <c r="K45" s="236"/>
      <c r="L45" s="235">
        <f>SUM(H45:K45)</f>
        <v>4129</v>
      </c>
      <c r="M45" s="237">
        <f>IF(ISERROR(F45/L45-1),"         /0",(F45/L45-1))</f>
        <v>0.3821748607410995</v>
      </c>
      <c r="N45" s="188">
        <v>3021</v>
      </c>
      <c r="O45" s="185">
        <v>2686</v>
      </c>
      <c r="P45" s="184"/>
      <c r="Q45" s="236"/>
      <c r="R45" s="235">
        <f>SUM(N45:Q45)</f>
        <v>5707</v>
      </c>
      <c r="S45" s="187">
        <f>R45/$R$9</f>
        <v>0.005355537496269798</v>
      </c>
      <c r="T45" s="186">
        <v>2129</v>
      </c>
      <c r="U45" s="185">
        <v>2000</v>
      </c>
      <c r="V45" s="184"/>
      <c r="W45" s="236"/>
      <c r="X45" s="235">
        <f>SUM(T45:W45)</f>
        <v>4129</v>
      </c>
      <c r="Y45" s="183">
        <f>IF(ISERROR(R45/X45-1),"         /0",IF(R45/X45&gt;5,"  *  ",(R45/X45-1)))</f>
        <v>0.3821748607410995</v>
      </c>
    </row>
    <row r="46" spans="1:25" s="175" customFormat="1" ht="19.5" customHeight="1">
      <c r="A46" s="190" t="s">
        <v>492</v>
      </c>
      <c r="B46" s="188">
        <v>3048</v>
      </c>
      <c r="C46" s="185">
        <v>2398</v>
      </c>
      <c r="D46" s="184">
        <v>4</v>
      </c>
      <c r="E46" s="236">
        <v>0</v>
      </c>
      <c r="F46" s="235">
        <f>SUM(B46:E46)</f>
        <v>5450</v>
      </c>
      <c r="G46" s="187">
        <f>F46/$F$9</f>
        <v>0.0051143647020624496</v>
      </c>
      <c r="H46" s="188">
        <v>2494</v>
      </c>
      <c r="I46" s="185">
        <v>2033</v>
      </c>
      <c r="J46" s="184"/>
      <c r="K46" s="236"/>
      <c r="L46" s="235">
        <f>SUM(H46:K46)</f>
        <v>4527</v>
      </c>
      <c r="M46" s="237">
        <f>IF(ISERROR(F46/L46-1),"         /0",(F46/L46-1))</f>
        <v>0.20388778440468291</v>
      </c>
      <c r="N46" s="188">
        <v>3048</v>
      </c>
      <c r="O46" s="185">
        <v>2398</v>
      </c>
      <c r="P46" s="184">
        <v>4</v>
      </c>
      <c r="Q46" s="236"/>
      <c r="R46" s="235">
        <f>SUM(N46:Q46)</f>
        <v>5450</v>
      </c>
      <c r="S46" s="187">
        <f>R46/$R$9</f>
        <v>0.0051143647020624496</v>
      </c>
      <c r="T46" s="186">
        <v>2494</v>
      </c>
      <c r="U46" s="185">
        <v>2033</v>
      </c>
      <c r="V46" s="184"/>
      <c r="W46" s="236"/>
      <c r="X46" s="235">
        <f>SUM(T46:W46)</f>
        <v>4527</v>
      </c>
      <c r="Y46" s="183">
        <f>IF(ISERROR(R46/X46-1),"         /0",IF(R46/X46&gt;5,"  *  ",(R46/X46-1)))</f>
        <v>0.20388778440468291</v>
      </c>
    </row>
    <row r="47" spans="1:25" s="175" customFormat="1" ht="19.5" customHeight="1">
      <c r="A47" s="190" t="s">
        <v>493</v>
      </c>
      <c r="B47" s="188">
        <v>1467</v>
      </c>
      <c r="C47" s="185">
        <v>1187</v>
      </c>
      <c r="D47" s="184">
        <v>0</v>
      </c>
      <c r="E47" s="236">
        <v>0</v>
      </c>
      <c r="F47" s="235">
        <f t="shared" si="0"/>
        <v>2654</v>
      </c>
      <c r="G47" s="187">
        <f t="shared" si="1"/>
        <v>0.0024905548475731634</v>
      </c>
      <c r="H47" s="188">
        <v>1169</v>
      </c>
      <c r="I47" s="185">
        <v>796</v>
      </c>
      <c r="J47" s="184">
        <v>37</v>
      </c>
      <c r="K47" s="236">
        <v>19</v>
      </c>
      <c r="L47" s="235">
        <f t="shared" si="2"/>
        <v>2021</v>
      </c>
      <c r="M47" s="237">
        <f t="shared" si="3"/>
        <v>0.3132112815437902</v>
      </c>
      <c r="N47" s="188">
        <v>1467</v>
      </c>
      <c r="O47" s="185">
        <v>1187</v>
      </c>
      <c r="P47" s="184"/>
      <c r="Q47" s="236"/>
      <c r="R47" s="235">
        <f t="shared" si="4"/>
        <v>2654</v>
      </c>
      <c r="S47" s="187">
        <f t="shared" si="5"/>
        <v>0.0024905548475731634</v>
      </c>
      <c r="T47" s="186">
        <v>1169</v>
      </c>
      <c r="U47" s="185">
        <v>796</v>
      </c>
      <c r="V47" s="184">
        <v>37</v>
      </c>
      <c r="W47" s="236">
        <v>19</v>
      </c>
      <c r="X47" s="235">
        <f t="shared" si="6"/>
        <v>2021</v>
      </c>
      <c r="Y47" s="183">
        <f t="shared" si="7"/>
        <v>0.3132112815437902</v>
      </c>
    </row>
    <row r="48" spans="1:25" s="175" customFormat="1" ht="19.5" customHeight="1">
      <c r="A48" s="190" t="s">
        <v>494</v>
      </c>
      <c r="B48" s="188">
        <v>738</v>
      </c>
      <c r="C48" s="185">
        <v>468</v>
      </c>
      <c r="D48" s="184">
        <v>0</v>
      </c>
      <c r="E48" s="236">
        <v>0</v>
      </c>
      <c r="F48" s="235">
        <f t="shared" si="0"/>
        <v>1206</v>
      </c>
      <c r="G48" s="187">
        <f t="shared" si="1"/>
        <v>0.0011317291432453788</v>
      </c>
      <c r="H48" s="188">
        <v>428</v>
      </c>
      <c r="I48" s="185">
        <v>200</v>
      </c>
      <c r="J48" s="184"/>
      <c r="K48" s="236"/>
      <c r="L48" s="235">
        <f t="shared" si="2"/>
        <v>628</v>
      </c>
      <c r="M48" s="237">
        <f t="shared" si="3"/>
        <v>0.9203821656050954</v>
      </c>
      <c r="N48" s="188">
        <v>738</v>
      </c>
      <c r="O48" s="185">
        <v>468</v>
      </c>
      <c r="P48" s="184"/>
      <c r="Q48" s="236"/>
      <c r="R48" s="235">
        <f t="shared" si="4"/>
        <v>1206</v>
      </c>
      <c r="S48" s="187">
        <f t="shared" si="5"/>
        <v>0.0011317291432453788</v>
      </c>
      <c r="T48" s="186">
        <v>428</v>
      </c>
      <c r="U48" s="185">
        <v>200</v>
      </c>
      <c r="V48" s="184"/>
      <c r="W48" s="236"/>
      <c r="X48" s="235">
        <f t="shared" si="6"/>
        <v>628</v>
      </c>
      <c r="Y48" s="183">
        <f t="shared" si="7"/>
        <v>0.9203821656050954</v>
      </c>
    </row>
    <row r="49" spans="1:25" s="175" customFormat="1" ht="19.5" customHeight="1" thickBot="1">
      <c r="A49" s="205" t="s">
        <v>52</v>
      </c>
      <c r="B49" s="202">
        <v>203</v>
      </c>
      <c r="C49" s="200">
        <v>271</v>
      </c>
      <c r="D49" s="201">
        <v>0</v>
      </c>
      <c r="E49" s="248">
        <v>0</v>
      </c>
      <c r="F49" s="249">
        <f>SUM(B49:E49)</f>
        <v>474</v>
      </c>
      <c r="G49" s="203">
        <f>F49/$F$9</f>
        <v>0.0004448089667481837</v>
      </c>
      <c r="H49" s="202">
        <v>177</v>
      </c>
      <c r="I49" s="200">
        <v>148</v>
      </c>
      <c r="J49" s="201">
        <v>10</v>
      </c>
      <c r="K49" s="248">
        <v>10</v>
      </c>
      <c r="L49" s="249">
        <f>SUM(H49:K49)</f>
        <v>345</v>
      </c>
      <c r="M49" s="250">
        <f>IF(ISERROR(F49/L49-1),"         /0",(F49/L49-1))</f>
        <v>0.37391304347826093</v>
      </c>
      <c r="N49" s="202">
        <v>203</v>
      </c>
      <c r="O49" s="200">
        <v>271</v>
      </c>
      <c r="P49" s="201"/>
      <c r="Q49" s="248"/>
      <c r="R49" s="249">
        <f>SUM(N49:Q49)</f>
        <v>474</v>
      </c>
      <c r="S49" s="203">
        <f>R49/$R$9</f>
        <v>0.0004448089667481837</v>
      </c>
      <c r="T49" s="249">
        <v>177</v>
      </c>
      <c r="U49" s="200">
        <v>148</v>
      </c>
      <c r="V49" s="201">
        <v>10</v>
      </c>
      <c r="W49" s="248">
        <v>10</v>
      </c>
      <c r="X49" s="249">
        <f>SUM(T49:W49)</f>
        <v>345</v>
      </c>
      <c r="Y49" s="199">
        <f>IF(ISERROR(R49/X49-1),"         /0",IF(R49/X49&gt;5,"  *  ",(R49/X49-1)))</f>
        <v>0.37391304347826093</v>
      </c>
    </row>
    <row r="50" spans="1:25" s="238" customFormat="1" ht="19.5" customHeight="1">
      <c r="A50" s="247" t="s">
        <v>53</v>
      </c>
      <c r="B50" s="244">
        <f>SUM(B51:B54)</f>
        <v>12372</v>
      </c>
      <c r="C50" s="243">
        <f>SUM(C51:C54)</f>
        <v>12915</v>
      </c>
      <c r="D50" s="242">
        <f>SUM(D51:D54)</f>
        <v>47</v>
      </c>
      <c r="E50" s="241">
        <f>SUM(E51:E54)</f>
        <v>39</v>
      </c>
      <c r="F50" s="240">
        <f t="shared" si="0"/>
        <v>25373</v>
      </c>
      <c r="G50" s="245">
        <f t="shared" si="1"/>
        <v>0.023810417538611107</v>
      </c>
      <c r="H50" s="244">
        <f>SUM(H51:H54)</f>
        <v>17151</v>
      </c>
      <c r="I50" s="243">
        <f>SUM(I51:I54)</f>
        <v>17075</v>
      </c>
      <c r="J50" s="242">
        <f>SUM(J51:J54)</f>
        <v>119</v>
      </c>
      <c r="K50" s="241">
        <f>SUM(K51:K54)</f>
        <v>236</v>
      </c>
      <c r="L50" s="240">
        <f t="shared" si="2"/>
        <v>34581</v>
      </c>
      <c r="M50" s="246">
        <f t="shared" si="3"/>
        <v>-0.26627338712009485</v>
      </c>
      <c r="N50" s="244">
        <f>SUM(N51:N54)</f>
        <v>12372</v>
      </c>
      <c r="O50" s="243">
        <f>SUM(O51:O54)</f>
        <v>12915</v>
      </c>
      <c r="P50" s="242">
        <f>SUM(P51:P54)</f>
        <v>47</v>
      </c>
      <c r="Q50" s="241">
        <f>SUM(Q51:Q54)</f>
        <v>39</v>
      </c>
      <c r="R50" s="240">
        <f t="shared" si="4"/>
        <v>25373</v>
      </c>
      <c r="S50" s="245">
        <f t="shared" si="5"/>
        <v>0.023810417538611107</v>
      </c>
      <c r="T50" s="244">
        <f>SUM(T51:T54)</f>
        <v>17151</v>
      </c>
      <c r="U50" s="243">
        <f>SUM(U51:U54)</f>
        <v>17075</v>
      </c>
      <c r="V50" s="242">
        <f>SUM(V51:V54)</f>
        <v>119</v>
      </c>
      <c r="W50" s="241">
        <f>SUM(W51:W54)</f>
        <v>236</v>
      </c>
      <c r="X50" s="240">
        <f t="shared" si="6"/>
        <v>34581</v>
      </c>
      <c r="Y50" s="239">
        <f t="shared" si="7"/>
        <v>-0.26627338712009485</v>
      </c>
    </row>
    <row r="51" spans="1:25" ht="19.5" customHeight="1">
      <c r="A51" s="190" t="s">
        <v>299</v>
      </c>
      <c r="B51" s="188">
        <v>8740</v>
      </c>
      <c r="C51" s="185">
        <v>8643</v>
      </c>
      <c r="D51" s="184">
        <v>27</v>
      </c>
      <c r="E51" s="236">
        <v>5</v>
      </c>
      <c r="F51" s="235">
        <f t="shared" si="0"/>
        <v>17415</v>
      </c>
      <c r="G51" s="187">
        <f t="shared" si="1"/>
        <v>0.016342506658058267</v>
      </c>
      <c r="H51" s="188">
        <v>13556</v>
      </c>
      <c r="I51" s="185">
        <v>13356</v>
      </c>
      <c r="J51" s="184"/>
      <c r="K51" s="236"/>
      <c r="L51" s="235">
        <f t="shared" si="2"/>
        <v>26912</v>
      </c>
      <c r="M51" s="237">
        <f t="shared" si="3"/>
        <v>-0.352890903686088</v>
      </c>
      <c r="N51" s="188">
        <v>8740</v>
      </c>
      <c r="O51" s="185">
        <v>8643</v>
      </c>
      <c r="P51" s="184">
        <v>27</v>
      </c>
      <c r="Q51" s="236">
        <v>5</v>
      </c>
      <c r="R51" s="235">
        <f t="shared" si="4"/>
        <v>17415</v>
      </c>
      <c r="S51" s="187">
        <f t="shared" si="5"/>
        <v>0.016342506658058267</v>
      </c>
      <c r="T51" s="186">
        <v>13556</v>
      </c>
      <c r="U51" s="185">
        <v>13356</v>
      </c>
      <c r="V51" s="184"/>
      <c r="W51" s="236"/>
      <c r="X51" s="235">
        <f t="shared" si="6"/>
        <v>26912</v>
      </c>
      <c r="Y51" s="183">
        <f t="shared" si="7"/>
        <v>-0.352890903686088</v>
      </c>
    </row>
    <row r="52" spans="1:25" ht="19.5" customHeight="1">
      <c r="A52" s="190" t="s">
        <v>300</v>
      </c>
      <c r="B52" s="188">
        <v>3257</v>
      </c>
      <c r="C52" s="185">
        <v>3708</v>
      </c>
      <c r="D52" s="184">
        <v>16</v>
      </c>
      <c r="E52" s="236">
        <v>29</v>
      </c>
      <c r="F52" s="235">
        <f t="shared" si="0"/>
        <v>7010</v>
      </c>
      <c r="G52" s="187">
        <f t="shared" si="1"/>
        <v>0.006578292947056472</v>
      </c>
      <c r="H52" s="188">
        <v>3553</v>
      </c>
      <c r="I52" s="185">
        <v>3635</v>
      </c>
      <c r="J52" s="184">
        <v>119</v>
      </c>
      <c r="K52" s="236">
        <v>236</v>
      </c>
      <c r="L52" s="235">
        <f t="shared" si="2"/>
        <v>7543</v>
      </c>
      <c r="M52" s="237">
        <f t="shared" si="3"/>
        <v>-0.07066154050112683</v>
      </c>
      <c r="N52" s="188">
        <v>3257</v>
      </c>
      <c r="O52" s="185">
        <v>3708</v>
      </c>
      <c r="P52" s="184">
        <v>16</v>
      </c>
      <c r="Q52" s="236">
        <v>29</v>
      </c>
      <c r="R52" s="235">
        <f t="shared" si="4"/>
        <v>7010</v>
      </c>
      <c r="S52" s="187">
        <f t="shared" si="5"/>
        <v>0.006578292947056472</v>
      </c>
      <c r="T52" s="186">
        <v>3553</v>
      </c>
      <c r="U52" s="185">
        <v>3635</v>
      </c>
      <c r="V52" s="184">
        <v>119</v>
      </c>
      <c r="W52" s="236">
        <v>236</v>
      </c>
      <c r="X52" s="235">
        <f t="shared" si="6"/>
        <v>7543</v>
      </c>
      <c r="Y52" s="183">
        <f t="shared" si="7"/>
        <v>-0.07066154050112683</v>
      </c>
    </row>
    <row r="53" spans="1:25" ht="19.5" customHeight="1">
      <c r="A53" s="190" t="s">
        <v>306</v>
      </c>
      <c r="B53" s="188">
        <v>299</v>
      </c>
      <c r="C53" s="185">
        <v>436</v>
      </c>
      <c r="D53" s="184">
        <v>1</v>
      </c>
      <c r="E53" s="236">
        <v>0</v>
      </c>
      <c r="F53" s="235">
        <f>SUM(B53:E53)</f>
        <v>736</v>
      </c>
      <c r="G53" s="187">
        <f>F53/$F$9</f>
        <v>0.0006906738386638464</v>
      </c>
      <c r="H53" s="188">
        <v>3</v>
      </c>
      <c r="I53" s="185">
        <v>0</v>
      </c>
      <c r="J53" s="184"/>
      <c r="K53" s="236"/>
      <c r="L53" s="235">
        <f>SUM(H53:K53)</f>
        <v>3</v>
      </c>
      <c r="M53" s="237" t="s">
        <v>46</v>
      </c>
      <c r="N53" s="188">
        <v>299</v>
      </c>
      <c r="O53" s="185">
        <v>436</v>
      </c>
      <c r="P53" s="184">
        <v>1</v>
      </c>
      <c r="Q53" s="236"/>
      <c r="R53" s="235">
        <f>SUM(N53:Q53)</f>
        <v>736</v>
      </c>
      <c r="S53" s="187">
        <f>R53/$R$9</f>
        <v>0.0006906738386638464</v>
      </c>
      <c r="T53" s="186">
        <v>3</v>
      </c>
      <c r="U53" s="185">
        <v>0</v>
      </c>
      <c r="V53" s="184"/>
      <c r="W53" s="236"/>
      <c r="X53" s="235">
        <f>SUM(T53:W53)</f>
        <v>3</v>
      </c>
      <c r="Y53" s="183" t="str">
        <f>IF(ISERROR(R53/X53-1),"         /0",IF(R53/X53&gt;5,"  *  ",(R53/X53-1)))</f>
        <v>  *  </v>
      </c>
    </row>
    <row r="54" spans="1:25" ht="19.5" customHeight="1" thickBot="1">
      <c r="A54" s="190" t="s">
        <v>52</v>
      </c>
      <c r="B54" s="188">
        <v>76</v>
      </c>
      <c r="C54" s="185">
        <v>128</v>
      </c>
      <c r="D54" s="184">
        <v>3</v>
      </c>
      <c r="E54" s="236">
        <v>5</v>
      </c>
      <c r="F54" s="235">
        <f t="shared" si="0"/>
        <v>212</v>
      </c>
      <c r="G54" s="187">
        <f t="shared" si="1"/>
        <v>0.00019894409483252098</v>
      </c>
      <c r="H54" s="188">
        <v>39</v>
      </c>
      <c r="I54" s="185">
        <v>84</v>
      </c>
      <c r="J54" s="184"/>
      <c r="K54" s="236"/>
      <c r="L54" s="235">
        <f t="shared" si="2"/>
        <v>123</v>
      </c>
      <c r="M54" s="237">
        <f t="shared" si="3"/>
        <v>0.7235772357723578</v>
      </c>
      <c r="N54" s="188">
        <v>76</v>
      </c>
      <c r="O54" s="185">
        <v>128</v>
      </c>
      <c r="P54" s="184">
        <v>3</v>
      </c>
      <c r="Q54" s="236">
        <v>5</v>
      </c>
      <c r="R54" s="235">
        <f t="shared" si="4"/>
        <v>212</v>
      </c>
      <c r="S54" s="187">
        <f t="shared" si="5"/>
        <v>0.00019894409483252098</v>
      </c>
      <c r="T54" s="186">
        <v>39</v>
      </c>
      <c r="U54" s="185">
        <v>84</v>
      </c>
      <c r="V54" s="184"/>
      <c r="W54" s="236"/>
      <c r="X54" s="235">
        <f t="shared" si="6"/>
        <v>123</v>
      </c>
      <c r="Y54" s="183">
        <f t="shared" si="7"/>
        <v>0.7235772357723578</v>
      </c>
    </row>
    <row r="55" spans="1:25" s="175" customFormat="1" ht="19.5" customHeight="1" thickBot="1">
      <c r="A55" s="234" t="s">
        <v>52</v>
      </c>
      <c r="B55" s="231">
        <v>4188</v>
      </c>
      <c r="C55" s="230">
        <v>4180</v>
      </c>
      <c r="D55" s="229">
        <v>0</v>
      </c>
      <c r="E55" s="228">
        <v>0</v>
      </c>
      <c r="F55" s="227">
        <f t="shared" si="0"/>
        <v>8368</v>
      </c>
      <c r="G55" s="232">
        <f t="shared" si="1"/>
        <v>0.007852661252634601</v>
      </c>
      <c r="H55" s="231">
        <v>2557</v>
      </c>
      <c r="I55" s="230">
        <v>530</v>
      </c>
      <c r="J55" s="229">
        <v>0</v>
      </c>
      <c r="K55" s="228">
        <v>0</v>
      </c>
      <c r="L55" s="227">
        <f t="shared" si="2"/>
        <v>3087</v>
      </c>
      <c r="M55" s="233">
        <f t="shared" si="3"/>
        <v>1.7107223841917718</v>
      </c>
      <c r="N55" s="231">
        <v>4188</v>
      </c>
      <c r="O55" s="230">
        <v>4180</v>
      </c>
      <c r="P55" s="229">
        <v>0</v>
      </c>
      <c r="Q55" s="228">
        <v>0</v>
      </c>
      <c r="R55" s="227">
        <f t="shared" si="4"/>
        <v>8368</v>
      </c>
      <c r="S55" s="232">
        <f t="shared" si="5"/>
        <v>0.007852661252634601</v>
      </c>
      <c r="T55" s="231">
        <v>2557</v>
      </c>
      <c r="U55" s="230">
        <v>530</v>
      </c>
      <c r="V55" s="229">
        <v>0</v>
      </c>
      <c r="W55" s="228">
        <v>0</v>
      </c>
      <c r="X55" s="227">
        <f t="shared" si="6"/>
        <v>3087</v>
      </c>
      <c r="Y55" s="226">
        <f t="shared" si="7"/>
        <v>1.7107223841917718</v>
      </c>
    </row>
    <row r="56" ht="15" thickTop="1">
      <c r="A56" s="94" t="s">
        <v>495</v>
      </c>
    </row>
    <row r="57" ht="14.25">
      <c r="A57" s="94" t="s">
        <v>51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56:Y65536 M56:M65536 Y3 M3">
    <cfRule type="cellIs" priority="3" dxfId="91" operator="lessThan" stopIfTrue="1">
      <formula>0</formula>
    </cfRule>
  </conditionalFormatting>
  <conditionalFormatting sqref="M9:M55 Y9:Y55">
    <cfRule type="cellIs" priority="4" dxfId="92" operator="lessThan" stopIfTrue="1">
      <formula>0</formula>
    </cfRule>
    <cfRule type="cellIs" priority="5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80"/>
  <sheetViews>
    <sheetView showGridLines="0" zoomScale="80" zoomScaleNormal="80" zoomScalePageLayoutView="0" workbookViewId="0" topLeftCell="E1">
      <selection activeCell="E1" sqref="E1"/>
    </sheetView>
  </sheetViews>
  <sheetFormatPr defaultColWidth="8.00390625" defaultRowHeight="15"/>
  <cols>
    <col min="1" max="1" width="25.8515625" style="117" customWidth="1"/>
    <col min="2" max="3" width="10.7109375" style="117" bestFit="1" customWidth="1"/>
    <col min="4" max="4" width="8.7109375" style="117" bestFit="1" customWidth="1"/>
    <col min="5" max="5" width="10.7109375" style="117" bestFit="1" customWidth="1"/>
    <col min="6" max="6" width="12.7109375" style="117" bestFit="1" customWidth="1"/>
    <col min="7" max="7" width="9.7109375" style="117" customWidth="1"/>
    <col min="8" max="9" width="10.7109375" style="117" bestFit="1" customWidth="1"/>
    <col min="10" max="10" width="8.7109375" style="117" customWidth="1"/>
    <col min="11" max="11" width="10.7109375" style="117" bestFit="1" customWidth="1"/>
    <col min="12" max="12" width="12.7109375" style="117" bestFit="1" customWidth="1"/>
    <col min="13" max="13" width="10.8515625" style="117" bestFit="1" customWidth="1"/>
    <col min="14" max="14" width="11.7109375" style="117" customWidth="1"/>
    <col min="15" max="15" width="11.28125" style="117" customWidth="1"/>
    <col min="16" max="16" width="9.00390625" style="117" customWidth="1"/>
    <col min="17" max="17" width="10.8515625" style="117" customWidth="1"/>
    <col min="18" max="18" width="12.7109375" style="117" bestFit="1" customWidth="1"/>
    <col min="19" max="19" width="9.8515625" style="117" bestFit="1" customWidth="1"/>
    <col min="20" max="21" width="11.140625" style="117" bestFit="1" customWidth="1"/>
    <col min="22" max="23" width="10.28125" style="117" customWidth="1"/>
    <col min="24" max="24" width="12.7109375" style="117" bestFit="1" customWidth="1"/>
    <col min="25" max="25" width="9.8515625" style="117" bestFit="1" customWidth="1"/>
    <col min="26" max="16384" width="8.00390625" style="117" customWidth="1"/>
  </cols>
  <sheetData>
    <row r="1" spans="24:25" ht="18.75" thickBot="1">
      <c r="X1" s="595" t="s">
        <v>27</v>
      </c>
      <c r="Y1" s="596"/>
    </row>
    <row r="2" ht="5.25" customHeight="1" thickBot="1"/>
    <row r="3" spans="1:25" ht="24" customHeight="1" thickTop="1">
      <c r="A3" s="656" t="s">
        <v>65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8"/>
    </row>
    <row r="4" spans="1:25" ht="21" customHeight="1" thickBot="1">
      <c r="A4" s="667" t="s">
        <v>43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9"/>
    </row>
    <row r="5" spans="1:25" s="225" customFormat="1" ht="15.75" customHeight="1" thickBot="1" thickTop="1">
      <c r="A5" s="678" t="s">
        <v>64</v>
      </c>
      <c r="B5" s="673" t="s">
        <v>35</v>
      </c>
      <c r="C5" s="674"/>
      <c r="D5" s="674"/>
      <c r="E5" s="674"/>
      <c r="F5" s="674"/>
      <c r="G5" s="674"/>
      <c r="H5" s="674"/>
      <c r="I5" s="674"/>
      <c r="J5" s="675"/>
      <c r="K5" s="675"/>
      <c r="L5" s="675"/>
      <c r="M5" s="676"/>
      <c r="N5" s="673" t="s">
        <v>34</v>
      </c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7"/>
    </row>
    <row r="6" spans="1:25" s="130" customFormat="1" ht="26.25" customHeight="1">
      <c r="A6" s="679"/>
      <c r="B6" s="662" t="s">
        <v>426</v>
      </c>
      <c r="C6" s="663"/>
      <c r="D6" s="663"/>
      <c r="E6" s="663"/>
      <c r="F6" s="663"/>
      <c r="G6" s="659" t="s">
        <v>33</v>
      </c>
      <c r="H6" s="662" t="s">
        <v>142</v>
      </c>
      <c r="I6" s="663"/>
      <c r="J6" s="663"/>
      <c r="K6" s="663"/>
      <c r="L6" s="663"/>
      <c r="M6" s="670" t="s">
        <v>32</v>
      </c>
      <c r="N6" s="662" t="s">
        <v>427</v>
      </c>
      <c r="O6" s="663"/>
      <c r="P6" s="663"/>
      <c r="Q6" s="663"/>
      <c r="R6" s="663"/>
      <c r="S6" s="659" t="s">
        <v>33</v>
      </c>
      <c r="T6" s="662" t="s">
        <v>143</v>
      </c>
      <c r="U6" s="663"/>
      <c r="V6" s="663"/>
      <c r="W6" s="663"/>
      <c r="X6" s="663"/>
      <c r="Y6" s="664" t="s">
        <v>32</v>
      </c>
    </row>
    <row r="7" spans="1:25" s="130" customFormat="1" ht="26.25" customHeight="1">
      <c r="A7" s="680"/>
      <c r="B7" s="651" t="s">
        <v>21</v>
      </c>
      <c r="C7" s="652"/>
      <c r="D7" s="653" t="s">
        <v>20</v>
      </c>
      <c r="E7" s="652"/>
      <c r="F7" s="654" t="s">
        <v>16</v>
      </c>
      <c r="G7" s="660"/>
      <c r="H7" s="651" t="s">
        <v>21</v>
      </c>
      <c r="I7" s="652"/>
      <c r="J7" s="653" t="s">
        <v>20</v>
      </c>
      <c r="K7" s="652"/>
      <c r="L7" s="654" t="s">
        <v>16</v>
      </c>
      <c r="M7" s="671"/>
      <c r="N7" s="651" t="s">
        <v>21</v>
      </c>
      <c r="O7" s="652"/>
      <c r="P7" s="653" t="s">
        <v>20</v>
      </c>
      <c r="Q7" s="652"/>
      <c r="R7" s="654" t="s">
        <v>16</v>
      </c>
      <c r="S7" s="660"/>
      <c r="T7" s="651" t="s">
        <v>21</v>
      </c>
      <c r="U7" s="652"/>
      <c r="V7" s="653" t="s">
        <v>20</v>
      </c>
      <c r="W7" s="652"/>
      <c r="X7" s="654" t="s">
        <v>16</v>
      </c>
      <c r="Y7" s="665"/>
    </row>
    <row r="8" spans="1:25" s="221" customFormat="1" ht="15" thickBot="1">
      <c r="A8" s="681"/>
      <c r="B8" s="224" t="s">
        <v>18</v>
      </c>
      <c r="C8" s="222" t="s">
        <v>17</v>
      </c>
      <c r="D8" s="223" t="s">
        <v>18</v>
      </c>
      <c r="E8" s="222" t="s">
        <v>17</v>
      </c>
      <c r="F8" s="655"/>
      <c r="G8" s="661"/>
      <c r="H8" s="224" t="s">
        <v>18</v>
      </c>
      <c r="I8" s="222" t="s">
        <v>17</v>
      </c>
      <c r="J8" s="223" t="s">
        <v>18</v>
      </c>
      <c r="K8" s="222" t="s">
        <v>17</v>
      </c>
      <c r="L8" s="655"/>
      <c r="M8" s="672"/>
      <c r="N8" s="224" t="s">
        <v>18</v>
      </c>
      <c r="O8" s="222" t="s">
        <v>17</v>
      </c>
      <c r="P8" s="223" t="s">
        <v>18</v>
      </c>
      <c r="Q8" s="222" t="s">
        <v>17</v>
      </c>
      <c r="R8" s="655"/>
      <c r="S8" s="661"/>
      <c r="T8" s="224" t="s">
        <v>18</v>
      </c>
      <c r="U8" s="222" t="s">
        <v>17</v>
      </c>
      <c r="V8" s="223" t="s">
        <v>18</v>
      </c>
      <c r="W8" s="222" t="s">
        <v>17</v>
      </c>
      <c r="X8" s="655"/>
      <c r="Y8" s="666"/>
    </row>
    <row r="9" spans="1:25" s="119" customFormat="1" ht="18" customHeight="1" thickBot="1" thickTop="1">
      <c r="A9" s="264" t="s">
        <v>23</v>
      </c>
      <c r="B9" s="389">
        <f>B10+B24+B42+B54+B68+B78</f>
        <v>540371</v>
      </c>
      <c r="C9" s="390">
        <f>C10+C24+C42+C54+C68+C78</f>
        <v>513548</v>
      </c>
      <c r="D9" s="391">
        <f>D10+D24+D42+D54+D68+D78</f>
        <v>6030</v>
      </c>
      <c r="E9" s="390">
        <f>E10+E24+E42+E54+E68+E78</f>
        <v>5677</v>
      </c>
      <c r="F9" s="391">
        <f aca="true" t="shared" si="0" ref="F9:F44">SUM(B9:E9)</f>
        <v>1065626</v>
      </c>
      <c r="G9" s="392">
        <f aca="true" t="shared" si="1" ref="G9:G44">F9/$F$9</f>
        <v>1</v>
      </c>
      <c r="H9" s="389">
        <f>H10+H24+H42+H54+H68+H78</f>
        <v>500267</v>
      </c>
      <c r="I9" s="390">
        <f>I10+I24+I42+I54+I68+I78</f>
        <v>493422</v>
      </c>
      <c r="J9" s="391">
        <f>J10+J24+J42+J54+J68+J78</f>
        <v>5930</v>
      </c>
      <c r="K9" s="390">
        <f>K10+K24+K42+K54+K68+K78</f>
        <v>6240</v>
      </c>
      <c r="L9" s="391">
        <f aca="true" t="shared" si="2" ref="L9:L44">SUM(H9:K9)</f>
        <v>1005859</v>
      </c>
      <c r="M9" s="491">
        <f aca="true" t="shared" si="3" ref="M9:M44">IF(ISERROR(F9/L9-1),"         /0",(F9/L9-1))</f>
        <v>0.05941886487072234</v>
      </c>
      <c r="N9" s="492">
        <f>N10+N24+N42+N54+N68+N78</f>
        <v>540371</v>
      </c>
      <c r="O9" s="390">
        <f>O10+O24+O42+O54+O68+O78</f>
        <v>513548</v>
      </c>
      <c r="P9" s="391">
        <f>P10+P24+P42+P54+P68+P78</f>
        <v>6030</v>
      </c>
      <c r="Q9" s="390">
        <f>Q10+Q24+Q42+Q54+Q68+Q78</f>
        <v>5677</v>
      </c>
      <c r="R9" s="391">
        <f aca="true" t="shared" si="4" ref="R9:R44">SUM(N9:Q9)</f>
        <v>1065626</v>
      </c>
      <c r="S9" s="392">
        <f aca="true" t="shared" si="5" ref="S9:S44">R9/$R$9</f>
        <v>1</v>
      </c>
      <c r="T9" s="389">
        <f>T10+T24+T42+T54+T68+T78</f>
        <v>500267</v>
      </c>
      <c r="U9" s="390">
        <f>U10+U24+U42+U54+U68+U78</f>
        <v>493422</v>
      </c>
      <c r="V9" s="391">
        <f>V10+V24+V42+V54+V68+V78</f>
        <v>5930</v>
      </c>
      <c r="W9" s="390">
        <f>W10+W24+W42+W54+W68+W78</f>
        <v>6240</v>
      </c>
      <c r="X9" s="391">
        <f aca="true" t="shared" si="6" ref="X9:X44">SUM(T9:W9)</f>
        <v>1005859</v>
      </c>
      <c r="Y9" s="393">
        <f>IF(ISERROR(R9/X9-1),"         /0",(R9/X9-1))</f>
        <v>0.05941886487072234</v>
      </c>
    </row>
    <row r="10" spans="1:25" s="238" customFormat="1" ht="19.5" customHeight="1">
      <c r="A10" s="247" t="s">
        <v>57</v>
      </c>
      <c r="B10" s="244">
        <f>SUM(B11:B23)</f>
        <v>169917</v>
      </c>
      <c r="C10" s="243">
        <f>SUM(C11:C23)</f>
        <v>159795</v>
      </c>
      <c r="D10" s="242">
        <f>SUM(D11:D23)</f>
        <v>546</v>
      </c>
      <c r="E10" s="243">
        <f>SUM(E11:E23)</f>
        <v>937</v>
      </c>
      <c r="F10" s="242">
        <f t="shared" si="0"/>
        <v>331195</v>
      </c>
      <c r="G10" s="245">
        <f t="shared" si="1"/>
        <v>0.3107985353210226</v>
      </c>
      <c r="H10" s="244">
        <f>SUM(H11:H23)</f>
        <v>150028</v>
      </c>
      <c r="I10" s="243">
        <f>SUM(I11:I23)</f>
        <v>150923</v>
      </c>
      <c r="J10" s="242">
        <f>SUM(J11:J23)</f>
        <v>384</v>
      </c>
      <c r="K10" s="243">
        <f>SUM(K11:K23)</f>
        <v>13</v>
      </c>
      <c r="L10" s="242">
        <f t="shared" si="2"/>
        <v>301348</v>
      </c>
      <c r="M10" s="246">
        <f t="shared" si="3"/>
        <v>0.09904495798877044</v>
      </c>
      <c r="N10" s="244">
        <f>SUM(N11:N23)</f>
        <v>169917</v>
      </c>
      <c r="O10" s="243">
        <f>SUM(O11:O23)</f>
        <v>159795</v>
      </c>
      <c r="P10" s="242">
        <f>SUM(P11:P23)</f>
        <v>546</v>
      </c>
      <c r="Q10" s="243">
        <f>SUM(Q11:Q23)</f>
        <v>937</v>
      </c>
      <c r="R10" s="242">
        <f t="shared" si="4"/>
        <v>331195</v>
      </c>
      <c r="S10" s="245">
        <f t="shared" si="5"/>
        <v>0.3107985353210226</v>
      </c>
      <c r="T10" s="244">
        <f>SUM(T11:T23)</f>
        <v>150028</v>
      </c>
      <c r="U10" s="243">
        <f>SUM(U11:U23)</f>
        <v>150923</v>
      </c>
      <c r="V10" s="242">
        <f>SUM(V11:V23)</f>
        <v>384</v>
      </c>
      <c r="W10" s="243">
        <f>SUM(W11:W23)</f>
        <v>13</v>
      </c>
      <c r="X10" s="242">
        <f t="shared" si="6"/>
        <v>301348</v>
      </c>
      <c r="Y10" s="239">
        <f aca="true" t="shared" si="7" ref="Y10:Y44">IF(ISERROR(R10/X10-1),"         /0",IF(R10/X10&gt;5,"  *  ",(R10/X10-1)))</f>
        <v>0.09904495798877044</v>
      </c>
    </row>
    <row r="11" spans="1:25" ht="19.5" customHeight="1">
      <c r="A11" s="190" t="s">
        <v>144</v>
      </c>
      <c r="B11" s="188">
        <v>57808</v>
      </c>
      <c r="C11" s="185">
        <v>55690</v>
      </c>
      <c r="D11" s="184">
        <v>546</v>
      </c>
      <c r="E11" s="185">
        <v>934</v>
      </c>
      <c r="F11" s="184">
        <f t="shared" si="0"/>
        <v>114978</v>
      </c>
      <c r="G11" s="187">
        <f t="shared" si="1"/>
        <v>0.10789714214930941</v>
      </c>
      <c r="H11" s="188">
        <v>51650</v>
      </c>
      <c r="I11" s="185">
        <v>50819</v>
      </c>
      <c r="J11" s="184">
        <v>104</v>
      </c>
      <c r="K11" s="185"/>
      <c r="L11" s="184">
        <f t="shared" si="2"/>
        <v>102573</v>
      </c>
      <c r="M11" s="189">
        <f t="shared" si="3"/>
        <v>0.12093825860606588</v>
      </c>
      <c r="N11" s="188">
        <v>57808</v>
      </c>
      <c r="O11" s="185">
        <v>55690</v>
      </c>
      <c r="P11" s="184">
        <v>546</v>
      </c>
      <c r="Q11" s="185">
        <v>934</v>
      </c>
      <c r="R11" s="184">
        <f t="shared" si="4"/>
        <v>114978</v>
      </c>
      <c r="S11" s="187">
        <f t="shared" si="5"/>
        <v>0.10789714214930941</v>
      </c>
      <c r="T11" s="188">
        <v>51650</v>
      </c>
      <c r="U11" s="185">
        <v>50819</v>
      </c>
      <c r="V11" s="184">
        <v>104</v>
      </c>
      <c r="W11" s="185"/>
      <c r="X11" s="184">
        <f t="shared" si="6"/>
        <v>102573</v>
      </c>
      <c r="Y11" s="183">
        <f t="shared" si="7"/>
        <v>0.12093825860606588</v>
      </c>
    </row>
    <row r="12" spans="1:25" ht="19.5" customHeight="1">
      <c r="A12" s="190" t="s">
        <v>154</v>
      </c>
      <c r="B12" s="188">
        <v>27487</v>
      </c>
      <c r="C12" s="185">
        <v>24488</v>
      </c>
      <c r="D12" s="184">
        <v>0</v>
      </c>
      <c r="E12" s="185">
        <v>0</v>
      </c>
      <c r="F12" s="184">
        <f t="shared" si="0"/>
        <v>51975</v>
      </c>
      <c r="G12" s="187">
        <f t="shared" si="1"/>
        <v>0.04877414777792584</v>
      </c>
      <c r="H12" s="188">
        <v>22953</v>
      </c>
      <c r="I12" s="185">
        <v>24344</v>
      </c>
      <c r="J12" s="184"/>
      <c r="K12" s="185"/>
      <c r="L12" s="184">
        <f t="shared" si="2"/>
        <v>47297</v>
      </c>
      <c r="M12" s="189">
        <f t="shared" si="3"/>
        <v>0.09890690741484653</v>
      </c>
      <c r="N12" s="188">
        <v>27487</v>
      </c>
      <c r="O12" s="185">
        <v>24488</v>
      </c>
      <c r="P12" s="184"/>
      <c r="Q12" s="185"/>
      <c r="R12" s="184">
        <f t="shared" si="4"/>
        <v>51975</v>
      </c>
      <c r="S12" s="187">
        <f t="shared" si="5"/>
        <v>0.04877414777792584</v>
      </c>
      <c r="T12" s="188">
        <v>22953</v>
      </c>
      <c r="U12" s="185">
        <v>24344</v>
      </c>
      <c r="V12" s="184"/>
      <c r="W12" s="185"/>
      <c r="X12" s="184">
        <f t="shared" si="6"/>
        <v>47297</v>
      </c>
      <c r="Y12" s="183">
        <f t="shared" si="7"/>
        <v>0.09890690741484653</v>
      </c>
    </row>
    <row r="13" spans="1:25" ht="19.5" customHeight="1">
      <c r="A13" s="190" t="s">
        <v>155</v>
      </c>
      <c r="B13" s="188">
        <v>25609</v>
      </c>
      <c r="C13" s="185">
        <v>24782</v>
      </c>
      <c r="D13" s="184">
        <v>0</v>
      </c>
      <c r="E13" s="185">
        <v>0</v>
      </c>
      <c r="F13" s="184">
        <f>SUM(B13:E13)</f>
        <v>50391</v>
      </c>
      <c r="G13" s="187">
        <f>F13/$F$9</f>
        <v>0.04728769755993191</v>
      </c>
      <c r="H13" s="188">
        <v>24511</v>
      </c>
      <c r="I13" s="185">
        <v>23859</v>
      </c>
      <c r="J13" s="184"/>
      <c r="K13" s="185"/>
      <c r="L13" s="184">
        <f>SUM(H13:K13)</f>
        <v>48370</v>
      </c>
      <c r="M13" s="189">
        <f>IF(ISERROR(F13/L13-1),"         /0",(F13/L13-1))</f>
        <v>0.04178209634070695</v>
      </c>
      <c r="N13" s="188">
        <v>25609</v>
      </c>
      <c r="O13" s="185">
        <v>24782</v>
      </c>
      <c r="P13" s="184"/>
      <c r="Q13" s="185"/>
      <c r="R13" s="184">
        <f>SUM(N13:Q13)</f>
        <v>50391</v>
      </c>
      <c r="S13" s="187">
        <f>R13/$R$9</f>
        <v>0.04728769755993191</v>
      </c>
      <c r="T13" s="188">
        <v>24511</v>
      </c>
      <c r="U13" s="185">
        <v>23859</v>
      </c>
      <c r="V13" s="184"/>
      <c r="W13" s="185"/>
      <c r="X13" s="184">
        <f>SUM(T13:W13)</f>
        <v>48370</v>
      </c>
      <c r="Y13" s="183">
        <f>IF(ISERROR(R13/X13-1),"         /0",IF(R13/X13&gt;5,"  *  ",(R13/X13-1)))</f>
        <v>0.04178209634070695</v>
      </c>
    </row>
    <row r="14" spans="1:25" ht="19.5" customHeight="1">
      <c r="A14" s="190" t="s">
        <v>157</v>
      </c>
      <c r="B14" s="188">
        <v>13374</v>
      </c>
      <c r="C14" s="185">
        <v>13192</v>
      </c>
      <c r="D14" s="184">
        <v>0</v>
      </c>
      <c r="E14" s="185">
        <v>0</v>
      </c>
      <c r="F14" s="184">
        <f t="shared" si="0"/>
        <v>26566</v>
      </c>
      <c r="G14" s="187">
        <f t="shared" si="1"/>
        <v>0.02492994727981487</v>
      </c>
      <c r="H14" s="188">
        <v>16038</v>
      </c>
      <c r="I14" s="185">
        <v>15321</v>
      </c>
      <c r="J14" s="184"/>
      <c r="K14" s="185"/>
      <c r="L14" s="184">
        <f t="shared" si="2"/>
        <v>31359</v>
      </c>
      <c r="M14" s="189">
        <f t="shared" si="3"/>
        <v>-0.15284288402053636</v>
      </c>
      <c r="N14" s="188">
        <v>13374</v>
      </c>
      <c r="O14" s="185">
        <v>13192</v>
      </c>
      <c r="P14" s="184"/>
      <c r="Q14" s="185"/>
      <c r="R14" s="184">
        <f t="shared" si="4"/>
        <v>26566</v>
      </c>
      <c r="S14" s="187">
        <f t="shared" si="5"/>
        <v>0.02492994727981487</v>
      </c>
      <c r="T14" s="188">
        <v>16038</v>
      </c>
      <c r="U14" s="185">
        <v>15321</v>
      </c>
      <c r="V14" s="184"/>
      <c r="W14" s="185"/>
      <c r="X14" s="184">
        <f t="shared" si="6"/>
        <v>31359</v>
      </c>
      <c r="Y14" s="183">
        <f t="shared" si="7"/>
        <v>-0.15284288402053636</v>
      </c>
    </row>
    <row r="15" spans="1:25" ht="19.5" customHeight="1">
      <c r="A15" s="190" t="s">
        <v>160</v>
      </c>
      <c r="B15" s="188">
        <v>11672</v>
      </c>
      <c r="C15" s="185">
        <v>12407</v>
      </c>
      <c r="D15" s="184">
        <v>0</v>
      </c>
      <c r="E15" s="185">
        <v>0</v>
      </c>
      <c r="F15" s="184">
        <f>SUM(B15:E15)</f>
        <v>24079</v>
      </c>
      <c r="G15" s="187">
        <f>F15/$F$9</f>
        <v>0.0225961078276994</v>
      </c>
      <c r="H15" s="188">
        <v>10738</v>
      </c>
      <c r="I15" s="185">
        <v>11361</v>
      </c>
      <c r="J15" s="184">
        <v>272</v>
      </c>
      <c r="K15" s="185"/>
      <c r="L15" s="184">
        <f>SUM(H15:K15)</f>
        <v>22371</v>
      </c>
      <c r="M15" s="189">
        <f>IF(ISERROR(F15/L15-1),"         /0",(F15/L15-1))</f>
        <v>0.07634884448616508</v>
      </c>
      <c r="N15" s="188">
        <v>11672</v>
      </c>
      <c r="O15" s="185">
        <v>12407</v>
      </c>
      <c r="P15" s="184"/>
      <c r="Q15" s="185"/>
      <c r="R15" s="184">
        <f>SUM(N15:Q15)</f>
        <v>24079</v>
      </c>
      <c r="S15" s="187">
        <f>R15/$R$9</f>
        <v>0.0225961078276994</v>
      </c>
      <c r="T15" s="188">
        <v>10738</v>
      </c>
      <c r="U15" s="185">
        <v>11361</v>
      </c>
      <c r="V15" s="184">
        <v>272</v>
      </c>
      <c r="W15" s="185"/>
      <c r="X15" s="184">
        <f>SUM(T15:W15)</f>
        <v>22371</v>
      </c>
      <c r="Y15" s="183">
        <f>IF(ISERROR(R15/X15-1),"         /0",IF(R15/X15&gt;5,"  *  ",(R15/X15-1)))</f>
        <v>0.07634884448616508</v>
      </c>
    </row>
    <row r="16" spans="1:25" ht="19.5" customHeight="1">
      <c r="A16" s="190" t="s">
        <v>164</v>
      </c>
      <c r="B16" s="188">
        <v>11160</v>
      </c>
      <c r="C16" s="185">
        <v>9905</v>
      </c>
      <c r="D16" s="184">
        <v>0</v>
      </c>
      <c r="E16" s="185">
        <v>0</v>
      </c>
      <c r="F16" s="184">
        <f>SUM(B16:E16)</f>
        <v>21065</v>
      </c>
      <c r="G16" s="187">
        <f>F16/$F$9</f>
        <v>0.019767723385127615</v>
      </c>
      <c r="H16" s="188">
        <v>6295</v>
      </c>
      <c r="I16" s="185">
        <v>7840</v>
      </c>
      <c r="J16" s="184"/>
      <c r="K16" s="185"/>
      <c r="L16" s="184">
        <f>SUM(H16:K16)</f>
        <v>14135</v>
      </c>
      <c r="M16" s="189">
        <f>IF(ISERROR(F16/L16-1),"         /0",(F16/L16-1))</f>
        <v>0.49027237354085607</v>
      </c>
      <c r="N16" s="188">
        <v>11160</v>
      </c>
      <c r="O16" s="185">
        <v>9905</v>
      </c>
      <c r="P16" s="184"/>
      <c r="Q16" s="185"/>
      <c r="R16" s="184">
        <f>SUM(N16:Q16)</f>
        <v>21065</v>
      </c>
      <c r="S16" s="187">
        <f>R16/$R$9</f>
        <v>0.019767723385127615</v>
      </c>
      <c r="T16" s="188">
        <v>6295</v>
      </c>
      <c r="U16" s="185">
        <v>7840</v>
      </c>
      <c r="V16" s="184"/>
      <c r="W16" s="185"/>
      <c r="X16" s="184">
        <f>SUM(T16:W16)</f>
        <v>14135</v>
      </c>
      <c r="Y16" s="183">
        <f>IF(ISERROR(R16/X16-1),"         /0",IF(R16/X16&gt;5,"  *  ",(R16/X16-1)))</f>
        <v>0.49027237354085607</v>
      </c>
    </row>
    <row r="17" spans="1:25" ht="19.5" customHeight="1">
      <c r="A17" s="190" t="s">
        <v>145</v>
      </c>
      <c r="B17" s="188">
        <v>6461</v>
      </c>
      <c r="C17" s="185">
        <v>5854</v>
      </c>
      <c r="D17" s="184">
        <v>0</v>
      </c>
      <c r="E17" s="185">
        <v>0</v>
      </c>
      <c r="F17" s="184">
        <f>SUM(B17:E17)</f>
        <v>12315</v>
      </c>
      <c r="G17" s="187">
        <f>F17/$F$9</f>
        <v>0.01155658739557781</v>
      </c>
      <c r="H17" s="188">
        <v>5779</v>
      </c>
      <c r="I17" s="185">
        <v>6208</v>
      </c>
      <c r="J17" s="184"/>
      <c r="K17" s="185"/>
      <c r="L17" s="184">
        <f>SUM(H17:K17)</f>
        <v>11987</v>
      </c>
      <c r="M17" s="189">
        <f>IF(ISERROR(F17/L17-1),"         /0",(F17/L17-1))</f>
        <v>0.027362976557937735</v>
      </c>
      <c r="N17" s="188">
        <v>6461</v>
      </c>
      <c r="O17" s="185">
        <v>5854</v>
      </c>
      <c r="P17" s="184"/>
      <c r="Q17" s="185"/>
      <c r="R17" s="184">
        <f>SUM(N17:Q17)</f>
        <v>12315</v>
      </c>
      <c r="S17" s="187">
        <f>R17/$R$9</f>
        <v>0.01155658739557781</v>
      </c>
      <c r="T17" s="188">
        <v>5779</v>
      </c>
      <c r="U17" s="185">
        <v>6208</v>
      </c>
      <c r="V17" s="184"/>
      <c r="W17" s="185"/>
      <c r="X17" s="184">
        <f>SUM(T17:W17)</f>
        <v>11987</v>
      </c>
      <c r="Y17" s="183">
        <f>IF(ISERROR(R17/X17-1),"         /0",IF(R17/X17&gt;5,"  *  ",(R17/X17-1)))</f>
        <v>0.027362976557937735</v>
      </c>
    </row>
    <row r="18" spans="1:25" ht="19.5" customHeight="1">
      <c r="A18" s="190" t="s">
        <v>161</v>
      </c>
      <c r="B18" s="188">
        <v>4175</v>
      </c>
      <c r="C18" s="185">
        <v>4155</v>
      </c>
      <c r="D18" s="184">
        <v>0</v>
      </c>
      <c r="E18" s="185">
        <v>0</v>
      </c>
      <c r="F18" s="184">
        <f>SUM(B18:E18)</f>
        <v>8330</v>
      </c>
      <c r="G18" s="187">
        <f>F18/$F$9</f>
        <v>0.007817001462051413</v>
      </c>
      <c r="H18" s="188">
        <v>5876</v>
      </c>
      <c r="I18" s="185">
        <v>5708</v>
      </c>
      <c r="J18" s="184"/>
      <c r="K18" s="185"/>
      <c r="L18" s="184">
        <f>SUM(H18:K18)</f>
        <v>11584</v>
      </c>
      <c r="M18" s="189">
        <f>IF(ISERROR(F18/L18-1),"         /0",(F18/L18-1))</f>
        <v>-0.2809046961325967</v>
      </c>
      <c r="N18" s="188">
        <v>4175</v>
      </c>
      <c r="O18" s="185">
        <v>4155</v>
      </c>
      <c r="P18" s="184"/>
      <c r="Q18" s="185"/>
      <c r="R18" s="184">
        <f>SUM(N18:Q18)</f>
        <v>8330</v>
      </c>
      <c r="S18" s="187">
        <f>R18/$R$9</f>
        <v>0.007817001462051413</v>
      </c>
      <c r="T18" s="188">
        <v>5876</v>
      </c>
      <c r="U18" s="185">
        <v>5708</v>
      </c>
      <c r="V18" s="184"/>
      <c r="W18" s="185"/>
      <c r="X18" s="184">
        <f>SUM(T18:W18)</f>
        <v>11584</v>
      </c>
      <c r="Y18" s="183">
        <f>IF(ISERROR(R18/X18-1),"         /0",IF(R18/X18&gt;5,"  *  ",(R18/X18-1)))</f>
        <v>-0.2809046961325967</v>
      </c>
    </row>
    <row r="19" spans="1:25" ht="19.5" customHeight="1">
      <c r="A19" s="190" t="s">
        <v>146</v>
      </c>
      <c r="B19" s="188">
        <v>4688</v>
      </c>
      <c r="C19" s="185">
        <v>3494</v>
      </c>
      <c r="D19" s="184">
        <v>0</v>
      </c>
      <c r="E19" s="185">
        <v>0</v>
      </c>
      <c r="F19" s="184">
        <f t="shared" si="0"/>
        <v>8182</v>
      </c>
      <c r="G19" s="187">
        <f t="shared" si="1"/>
        <v>0.007678115961885315</v>
      </c>
      <c r="H19" s="188"/>
      <c r="I19" s="185"/>
      <c r="J19" s="184"/>
      <c r="K19" s="185"/>
      <c r="L19" s="184">
        <f t="shared" si="2"/>
        <v>0</v>
      </c>
      <c r="M19" s="189" t="str">
        <f t="shared" si="3"/>
        <v>         /0</v>
      </c>
      <c r="N19" s="188">
        <v>4688</v>
      </c>
      <c r="O19" s="185">
        <v>3494</v>
      </c>
      <c r="P19" s="184"/>
      <c r="Q19" s="185"/>
      <c r="R19" s="184">
        <f t="shared" si="4"/>
        <v>8182</v>
      </c>
      <c r="S19" s="187">
        <f t="shared" si="5"/>
        <v>0.007678115961885315</v>
      </c>
      <c r="T19" s="188"/>
      <c r="U19" s="185"/>
      <c r="V19" s="184"/>
      <c r="W19" s="185"/>
      <c r="X19" s="184">
        <f t="shared" si="6"/>
        <v>0</v>
      </c>
      <c r="Y19" s="183" t="str">
        <f t="shared" si="7"/>
        <v>         /0</v>
      </c>
    </row>
    <row r="20" spans="1:25" ht="19.5" customHeight="1">
      <c r="A20" s="190" t="s">
        <v>171</v>
      </c>
      <c r="B20" s="188">
        <v>2720</v>
      </c>
      <c r="C20" s="185">
        <v>2468</v>
      </c>
      <c r="D20" s="184">
        <v>0</v>
      </c>
      <c r="E20" s="185">
        <v>0</v>
      </c>
      <c r="F20" s="184">
        <f>SUM(B20:E20)</f>
        <v>5188</v>
      </c>
      <c r="G20" s="187">
        <f>F20/$F$9</f>
        <v>0.004868499830146787</v>
      </c>
      <c r="H20" s="188">
        <v>3980</v>
      </c>
      <c r="I20" s="185">
        <v>3589</v>
      </c>
      <c r="J20" s="184"/>
      <c r="K20" s="185"/>
      <c r="L20" s="184">
        <f>SUM(H20:K20)</f>
        <v>7569</v>
      </c>
      <c r="M20" s="189">
        <f>IF(ISERROR(F20/L20-1),"         /0",(F20/L20-1))</f>
        <v>-0.3145725987580922</v>
      </c>
      <c r="N20" s="188">
        <v>2720</v>
      </c>
      <c r="O20" s="185">
        <v>2468</v>
      </c>
      <c r="P20" s="184"/>
      <c r="Q20" s="185"/>
      <c r="R20" s="184">
        <f>SUM(N20:Q20)</f>
        <v>5188</v>
      </c>
      <c r="S20" s="187">
        <f>R20/$R$9</f>
        <v>0.004868499830146787</v>
      </c>
      <c r="T20" s="188">
        <v>3980</v>
      </c>
      <c r="U20" s="185">
        <v>3589</v>
      </c>
      <c r="V20" s="184"/>
      <c r="W20" s="185"/>
      <c r="X20" s="184">
        <f>SUM(T20:W20)</f>
        <v>7569</v>
      </c>
      <c r="Y20" s="183">
        <f>IF(ISERROR(R20/X20-1),"         /0",IF(R20/X20&gt;5,"  *  ",(R20/X20-1)))</f>
        <v>-0.3145725987580922</v>
      </c>
    </row>
    <row r="21" spans="1:25" ht="19.5" customHeight="1">
      <c r="A21" s="190" t="s">
        <v>168</v>
      </c>
      <c r="B21" s="188">
        <v>2985</v>
      </c>
      <c r="C21" s="185">
        <v>1580</v>
      </c>
      <c r="D21" s="184">
        <v>0</v>
      </c>
      <c r="E21" s="185">
        <v>0</v>
      </c>
      <c r="F21" s="184">
        <f t="shared" si="0"/>
        <v>4565</v>
      </c>
      <c r="G21" s="187">
        <f t="shared" si="1"/>
        <v>0.004283866947690841</v>
      </c>
      <c r="H21" s="188">
        <v>1145</v>
      </c>
      <c r="I21" s="185"/>
      <c r="J21" s="184"/>
      <c r="K21" s="185"/>
      <c r="L21" s="184">
        <f t="shared" si="2"/>
        <v>1145</v>
      </c>
      <c r="M21" s="189">
        <f t="shared" si="3"/>
        <v>2.986899563318777</v>
      </c>
      <c r="N21" s="188">
        <v>2985</v>
      </c>
      <c r="O21" s="185">
        <v>1580</v>
      </c>
      <c r="P21" s="184"/>
      <c r="Q21" s="185"/>
      <c r="R21" s="184">
        <f t="shared" si="4"/>
        <v>4565</v>
      </c>
      <c r="S21" s="187">
        <f t="shared" si="5"/>
        <v>0.004283866947690841</v>
      </c>
      <c r="T21" s="188">
        <v>1145</v>
      </c>
      <c r="U21" s="185"/>
      <c r="V21" s="184"/>
      <c r="W21" s="185"/>
      <c r="X21" s="184">
        <f t="shared" si="6"/>
        <v>1145</v>
      </c>
      <c r="Y21" s="183">
        <f t="shared" si="7"/>
        <v>2.986899563318777</v>
      </c>
    </row>
    <row r="22" spans="1:25" ht="19.5" customHeight="1">
      <c r="A22" s="190" t="s">
        <v>165</v>
      </c>
      <c r="B22" s="188">
        <v>1522</v>
      </c>
      <c r="C22" s="185">
        <v>1481</v>
      </c>
      <c r="D22" s="184">
        <v>0</v>
      </c>
      <c r="E22" s="185">
        <v>0</v>
      </c>
      <c r="F22" s="184">
        <f t="shared" si="0"/>
        <v>3003</v>
      </c>
      <c r="G22" s="187">
        <f t="shared" si="1"/>
        <v>0.002818061871613493</v>
      </c>
      <c r="H22" s="188">
        <v>904</v>
      </c>
      <c r="I22" s="185">
        <v>1647</v>
      </c>
      <c r="J22" s="184"/>
      <c r="K22" s="185"/>
      <c r="L22" s="184">
        <f t="shared" si="2"/>
        <v>2551</v>
      </c>
      <c r="M22" s="189">
        <f t="shared" si="3"/>
        <v>0.17718541748333982</v>
      </c>
      <c r="N22" s="188">
        <v>1522</v>
      </c>
      <c r="O22" s="185">
        <v>1481</v>
      </c>
      <c r="P22" s="184"/>
      <c r="Q22" s="185"/>
      <c r="R22" s="184">
        <f t="shared" si="4"/>
        <v>3003</v>
      </c>
      <c r="S22" s="187">
        <f t="shared" si="5"/>
        <v>0.002818061871613493</v>
      </c>
      <c r="T22" s="188">
        <v>904</v>
      </c>
      <c r="U22" s="185">
        <v>1647</v>
      </c>
      <c r="V22" s="184"/>
      <c r="W22" s="185"/>
      <c r="X22" s="184">
        <f t="shared" si="6"/>
        <v>2551</v>
      </c>
      <c r="Y22" s="183">
        <f t="shared" si="7"/>
        <v>0.17718541748333982</v>
      </c>
    </row>
    <row r="23" spans="1:25" ht="19.5" customHeight="1" thickBot="1">
      <c r="A23" s="190" t="s">
        <v>148</v>
      </c>
      <c r="B23" s="188">
        <v>256</v>
      </c>
      <c r="C23" s="185">
        <v>299</v>
      </c>
      <c r="D23" s="184">
        <v>0</v>
      </c>
      <c r="E23" s="185">
        <v>3</v>
      </c>
      <c r="F23" s="184">
        <f t="shared" si="0"/>
        <v>558</v>
      </c>
      <c r="G23" s="187">
        <f t="shared" si="1"/>
        <v>0.0005236358722478618</v>
      </c>
      <c r="H23" s="188">
        <v>159</v>
      </c>
      <c r="I23" s="185">
        <v>227</v>
      </c>
      <c r="J23" s="184">
        <v>8</v>
      </c>
      <c r="K23" s="185">
        <v>13</v>
      </c>
      <c r="L23" s="184">
        <f t="shared" si="2"/>
        <v>407</v>
      </c>
      <c r="M23" s="189">
        <f t="shared" si="3"/>
        <v>0.3710073710073709</v>
      </c>
      <c r="N23" s="188">
        <v>256</v>
      </c>
      <c r="O23" s="185">
        <v>299</v>
      </c>
      <c r="P23" s="184">
        <v>0</v>
      </c>
      <c r="Q23" s="185">
        <v>3</v>
      </c>
      <c r="R23" s="184">
        <f t="shared" si="4"/>
        <v>558</v>
      </c>
      <c r="S23" s="187">
        <f t="shared" si="5"/>
        <v>0.0005236358722478618</v>
      </c>
      <c r="T23" s="188">
        <v>159</v>
      </c>
      <c r="U23" s="185">
        <v>227</v>
      </c>
      <c r="V23" s="184">
        <v>8</v>
      </c>
      <c r="W23" s="185">
        <v>13</v>
      </c>
      <c r="X23" s="184">
        <f t="shared" si="6"/>
        <v>407</v>
      </c>
      <c r="Y23" s="183">
        <f t="shared" si="7"/>
        <v>0.3710073710073709</v>
      </c>
    </row>
    <row r="24" spans="1:25" s="238" customFormat="1" ht="19.5" customHeight="1">
      <c r="A24" s="247" t="s">
        <v>56</v>
      </c>
      <c r="B24" s="244">
        <f>SUM(B25:B41)</f>
        <v>122371</v>
      </c>
      <c r="C24" s="243">
        <f>SUM(C25:C41)</f>
        <v>124068</v>
      </c>
      <c r="D24" s="242">
        <f>SUM(D25:D41)</f>
        <v>2931</v>
      </c>
      <c r="E24" s="243">
        <f>SUM(E25:E41)</f>
        <v>1915</v>
      </c>
      <c r="F24" s="242">
        <f t="shared" si="0"/>
        <v>251285</v>
      </c>
      <c r="G24" s="245">
        <f t="shared" si="1"/>
        <v>0.23580974938674545</v>
      </c>
      <c r="H24" s="244">
        <f>SUM(H25:H41)</f>
        <v>122380</v>
      </c>
      <c r="I24" s="243">
        <f>SUM(I25:I41)</f>
        <v>130205</v>
      </c>
      <c r="J24" s="242">
        <f>SUM(J25:J41)</f>
        <v>15</v>
      </c>
      <c r="K24" s="243">
        <f>SUM(K25:K41)</f>
        <v>20</v>
      </c>
      <c r="L24" s="242">
        <f t="shared" si="2"/>
        <v>252620</v>
      </c>
      <c r="M24" s="246">
        <f t="shared" si="3"/>
        <v>-0.005284617211622211</v>
      </c>
      <c r="N24" s="244">
        <f>SUM(N25:N41)</f>
        <v>122371</v>
      </c>
      <c r="O24" s="243">
        <f>SUM(O25:O41)</f>
        <v>124068</v>
      </c>
      <c r="P24" s="242">
        <f>SUM(P25:P41)</f>
        <v>2931</v>
      </c>
      <c r="Q24" s="243">
        <f>SUM(Q25:Q41)</f>
        <v>1915</v>
      </c>
      <c r="R24" s="242">
        <f t="shared" si="4"/>
        <v>251285</v>
      </c>
      <c r="S24" s="245">
        <f t="shared" si="5"/>
        <v>0.23580974938674545</v>
      </c>
      <c r="T24" s="244">
        <f>SUM(T25:T41)</f>
        <v>122380</v>
      </c>
      <c r="U24" s="243">
        <f>SUM(U25:U41)</f>
        <v>130205</v>
      </c>
      <c r="V24" s="242">
        <f>SUM(V25:V41)</f>
        <v>15</v>
      </c>
      <c r="W24" s="243">
        <f>SUM(W25:W41)</f>
        <v>20</v>
      </c>
      <c r="X24" s="242">
        <f t="shared" si="6"/>
        <v>252620</v>
      </c>
      <c r="Y24" s="239">
        <f t="shared" si="7"/>
        <v>-0.005284617211622211</v>
      </c>
    </row>
    <row r="25" spans="1:25" ht="19.5" customHeight="1">
      <c r="A25" s="205" t="s">
        <v>144</v>
      </c>
      <c r="B25" s="202">
        <v>33210</v>
      </c>
      <c r="C25" s="200">
        <v>33178</v>
      </c>
      <c r="D25" s="201">
        <v>287</v>
      </c>
      <c r="E25" s="200">
        <v>108</v>
      </c>
      <c r="F25" s="201">
        <f t="shared" si="0"/>
        <v>66783</v>
      </c>
      <c r="G25" s="203">
        <f t="shared" si="1"/>
        <v>0.0626702051188691</v>
      </c>
      <c r="H25" s="202">
        <v>28507</v>
      </c>
      <c r="I25" s="200">
        <v>29113</v>
      </c>
      <c r="J25" s="201">
        <v>3</v>
      </c>
      <c r="K25" s="200"/>
      <c r="L25" s="201">
        <f t="shared" si="2"/>
        <v>57623</v>
      </c>
      <c r="M25" s="204">
        <f t="shared" si="3"/>
        <v>0.1589643024486751</v>
      </c>
      <c r="N25" s="202">
        <v>33210</v>
      </c>
      <c r="O25" s="200">
        <v>33178</v>
      </c>
      <c r="P25" s="201">
        <v>287</v>
      </c>
      <c r="Q25" s="200">
        <v>108</v>
      </c>
      <c r="R25" s="201">
        <f t="shared" si="4"/>
        <v>66783</v>
      </c>
      <c r="S25" s="203">
        <f t="shared" si="5"/>
        <v>0.0626702051188691</v>
      </c>
      <c r="T25" s="202">
        <v>28507</v>
      </c>
      <c r="U25" s="200">
        <v>29113</v>
      </c>
      <c r="V25" s="201">
        <v>3</v>
      </c>
      <c r="W25" s="200"/>
      <c r="X25" s="201">
        <f t="shared" si="6"/>
        <v>57623</v>
      </c>
      <c r="Y25" s="199">
        <f t="shared" si="7"/>
        <v>0.1589643024486751</v>
      </c>
    </row>
    <row r="26" spans="1:25" ht="19.5" customHeight="1">
      <c r="A26" s="205" t="s">
        <v>156</v>
      </c>
      <c r="B26" s="202">
        <v>19390</v>
      </c>
      <c r="C26" s="200">
        <v>20269</v>
      </c>
      <c r="D26" s="201">
        <v>0</v>
      </c>
      <c r="E26" s="200">
        <v>0</v>
      </c>
      <c r="F26" s="201">
        <f t="shared" si="0"/>
        <v>39659</v>
      </c>
      <c r="G26" s="203">
        <f t="shared" si="1"/>
        <v>0.03721662196680636</v>
      </c>
      <c r="H26" s="202">
        <v>18225</v>
      </c>
      <c r="I26" s="200">
        <v>20574</v>
      </c>
      <c r="J26" s="201"/>
      <c r="K26" s="200"/>
      <c r="L26" s="201">
        <f t="shared" si="2"/>
        <v>38799</v>
      </c>
      <c r="M26" s="204">
        <f t="shared" si="3"/>
        <v>0.022165519729890004</v>
      </c>
      <c r="N26" s="202">
        <v>19390</v>
      </c>
      <c r="O26" s="200">
        <v>20269</v>
      </c>
      <c r="P26" s="201"/>
      <c r="Q26" s="200"/>
      <c r="R26" s="201">
        <f t="shared" si="4"/>
        <v>39659</v>
      </c>
      <c r="S26" s="203">
        <f t="shared" si="5"/>
        <v>0.03721662196680636</v>
      </c>
      <c r="T26" s="202">
        <v>18225</v>
      </c>
      <c r="U26" s="200">
        <v>20574</v>
      </c>
      <c r="V26" s="201"/>
      <c r="W26" s="200"/>
      <c r="X26" s="201">
        <f t="shared" si="6"/>
        <v>38799</v>
      </c>
      <c r="Y26" s="199">
        <f t="shared" si="7"/>
        <v>0.022165519729890004</v>
      </c>
    </row>
    <row r="27" spans="1:25" ht="19.5" customHeight="1">
      <c r="A27" s="205" t="s">
        <v>153</v>
      </c>
      <c r="B27" s="202">
        <v>17377</v>
      </c>
      <c r="C27" s="200">
        <v>17086</v>
      </c>
      <c r="D27" s="201">
        <v>0</v>
      </c>
      <c r="E27" s="200">
        <v>0</v>
      </c>
      <c r="F27" s="201">
        <f t="shared" si="0"/>
        <v>34463</v>
      </c>
      <c r="G27" s="203">
        <f t="shared" si="1"/>
        <v>0.03234061481232627</v>
      </c>
      <c r="H27" s="202">
        <v>20803</v>
      </c>
      <c r="I27" s="200">
        <v>20860</v>
      </c>
      <c r="J27" s="201"/>
      <c r="K27" s="200"/>
      <c r="L27" s="201">
        <f t="shared" si="2"/>
        <v>41663</v>
      </c>
      <c r="M27" s="204">
        <f t="shared" si="3"/>
        <v>-0.17281520773828096</v>
      </c>
      <c r="N27" s="202">
        <v>17377</v>
      </c>
      <c r="O27" s="200">
        <v>17086</v>
      </c>
      <c r="P27" s="201"/>
      <c r="Q27" s="200"/>
      <c r="R27" s="201">
        <f t="shared" si="4"/>
        <v>34463</v>
      </c>
      <c r="S27" s="203">
        <f t="shared" si="5"/>
        <v>0.03234061481232627</v>
      </c>
      <c r="T27" s="202">
        <v>20803</v>
      </c>
      <c r="U27" s="200">
        <v>20860</v>
      </c>
      <c r="V27" s="201"/>
      <c r="W27" s="200"/>
      <c r="X27" s="201">
        <f t="shared" si="6"/>
        <v>41663</v>
      </c>
      <c r="Y27" s="199">
        <f t="shared" si="7"/>
        <v>-0.17281520773828096</v>
      </c>
    </row>
    <row r="28" spans="1:25" ht="19.5" customHeight="1">
      <c r="A28" s="205" t="s">
        <v>162</v>
      </c>
      <c r="B28" s="202">
        <v>12675</v>
      </c>
      <c r="C28" s="200">
        <v>12654</v>
      </c>
      <c r="D28" s="201">
        <v>0</v>
      </c>
      <c r="E28" s="200">
        <v>0</v>
      </c>
      <c r="F28" s="201">
        <f aca="true" t="shared" si="8" ref="F28:F36">SUM(B28:E28)</f>
        <v>25329</v>
      </c>
      <c r="G28" s="203">
        <f aca="true" t="shared" si="9" ref="G28:G36">F28/$F$9</f>
        <v>0.023769127254777943</v>
      </c>
      <c r="H28" s="202">
        <v>10565</v>
      </c>
      <c r="I28" s="200">
        <v>11537</v>
      </c>
      <c r="J28" s="201"/>
      <c r="K28" s="200"/>
      <c r="L28" s="201">
        <f aca="true" t="shared" si="10" ref="L28:L36">SUM(H28:K28)</f>
        <v>22102</v>
      </c>
      <c r="M28" s="204">
        <f>IF(ISERROR(F28/L28-1),"         /0",(F28/L28-1))</f>
        <v>0.1460048864356167</v>
      </c>
      <c r="N28" s="202">
        <v>12675</v>
      </c>
      <c r="O28" s="200">
        <v>12654</v>
      </c>
      <c r="P28" s="201"/>
      <c r="Q28" s="200"/>
      <c r="R28" s="201">
        <f aca="true" t="shared" si="11" ref="R28:R36">SUM(N28:Q28)</f>
        <v>25329</v>
      </c>
      <c r="S28" s="203">
        <f aca="true" t="shared" si="12" ref="S28:S36">R28/$R$9</f>
        <v>0.023769127254777943</v>
      </c>
      <c r="T28" s="202">
        <v>10565</v>
      </c>
      <c r="U28" s="200">
        <v>11537</v>
      </c>
      <c r="V28" s="201"/>
      <c r="W28" s="200"/>
      <c r="X28" s="201">
        <f aca="true" t="shared" si="13" ref="X28:X36">SUM(T28:W28)</f>
        <v>22102</v>
      </c>
      <c r="Y28" s="199">
        <f aca="true" t="shared" si="14" ref="Y28:Y36">IF(ISERROR(R28/X28-1),"         /0",IF(R28/X28&gt;5,"  *  ",(R28/X28-1)))</f>
        <v>0.1460048864356167</v>
      </c>
    </row>
    <row r="29" spans="1:25" ht="19.5" customHeight="1">
      <c r="A29" s="205" t="s">
        <v>158</v>
      </c>
      <c r="B29" s="202">
        <v>10864</v>
      </c>
      <c r="C29" s="200">
        <v>11201</v>
      </c>
      <c r="D29" s="201">
        <v>0</v>
      </c>
      <c r="E29" s="200">
        <v>0</v>
      </c>
      <c r="F29" s="201">
        <f t="shared" si="8"/>
        <v>22065</v>
      </c>
      <c r="G29" s="203">
        <f t="shared" si="9"/>
        <v>0.02070613892679045</v>
      </c>
      <c r="H29" s="202">
        <v>14481</v>
      </c>
      <c r="I29" s="200">
        <v>16177</v>
      </c>
      <c r="J29" s="201"/>
      <c r="K29" s="200"/>
      <c r="L29" s="201">
        <f t="shared" si="10"/>
        <v>30658</v>
      </c>
      <c r="M29" s="204">
        <f>IF(ISERROR(F29/L29-1),"         /0",(F29/L29-1))</f>
        <v>-0.2802857329245222</v>
      </c>
      <c r="N29" s="202">
        <v>10864</v>
      </c>
      <c r="O29" s="200">
        <v>11201</v>
      </c>
      <c r="P29" s="201"/>
      <c r="Q29" s="200"/>
      <c r="R29" s="201">
        <f t="shared" si="11"/>
        <v>22065</v>
      </c>
      <c r="S29" s="203">
        <f t="shared" si="12"/>
        <v>0.02070613892679045</v>
      </c>
      <c r="T29" s="202">
        <v>14481</v>
      </c>
      <c r="U29" s="200">
        <v>16177</v>
      </c>
      <c r="V29" s="201"/>
      <c r="W29" s="200"/>
      <c r="X29" s="201">
        <f t="shared" si="13"/>
        <v>30658</v>
      </c>
      <c r="Y29" s="199">
        <f t="shared" si="14"/>
        <v>-0.2802857329245222</v>
      </c>
    </row>
    <row r="30" spans="1:25" ht="19.5" customHeight="1">
      <c r="A30" s="205" t="s">
        <v>145</v>
      </c>
      <c r="B30" s="202">
        <v>5650</v>
      </c>
      <c r="C30" s="200">
        <v>6221</v>
      </c>
      <c r="D30" s="201">
        <v>0</v>
      </c>
      <c r="E30" s="200">
        <v>0</v>
      </c>
      <c r="F30" s="201">
        <f t="shared" si="8"/>
        <v>11871</v>
      </c>
      <c r="G30" s="203">
        <f t="shared" si="9"/>
        <v>0.011139930895079512</v>
      </c>
      <c r="H30" s="202">
        <v>5718</v>
      </c>
      <c r="I30" s="200">
        <v>6471</v>
      </c>
      <c r="J30" s="201"/>
      <c r="K30" s="200"/>
      <c r="L30" s="201">
        <f t="shared" si="10"/>
        <v>12189</v>
      </c>
      <c r="M30" s="204">
        <f>IF(ISERROR(F30/L30-1),"         /0",(F30/L30-1))</f>
        <v>-0.026089096726556682</v>
      </c>
      <c r="N30" s="202">
        <v>5650</v>
      </c>
      <c r="O30" s="200">
        <v>6221</v>
      </c>
      <c r="P30" s="201"/>
      <c r="Q30" s="200"/>
      <c r="R30" s="201">
        <f t="shared" si="11"/>
        <v>11871</v>
      </c>
      <c r="S30" s="203">
        <f t="shared" si="12"/>
        <v>0.011139930895079512</v>
      </c>
      <c r="T30" s="202">
        <v>5718</v>
      </c>
      <c r="U30" s="200">
        <v>6471</v>
      </c>
      <c r="V30" s="201"/>
      <c r="W30" s="200"/>
      <c r="X30" s="201">
        <f t="shared" si="13"/>
        <v>12189</v>
      </c>
      <c r="Y30" s="199">
        <f t="shared" si="14"/>
        <v>-0.026089096726556682</v>
      </c>
    </row>
    <row r="31" spans="1:25" ht="19.5" customHeight="1">
      <c r="A31" s="205" t="s">
        <v>146</v>
      </c>
      <c r="B31" s="202">
        <v>5542</v>
      </c>
      <c r="C31" s="200">
        <v>5880</v>
      </c>
      <c r="D31" s="201">
        <v>0</v>
      </c>
      <c r="E31" s="200">
        <v>0</v>
      </c>
      <c r="F31" s="201">
        <f t="shared" si="8"/>
        <v>11422</v>
      </c>
      <c r="G31" s="203">
        <f t="shared" si="9"/>
        <v>0.010718582316872899</v>
      </c>
      <c r="H31" s="202">
        <v>3963</v>
      </c>
      <c r="I31" s="200">
        <v>4194</v>
      </c>
      <c r="J31" s="201"/>
      <c r="K31" s="200"/>
      <c r="L31" s="201">
        <f t="shared" si="10"/>
        <v>8157</v>
      </c>
      <c r="M31" s="204">
        <f>IF(ISERROR(F31/L31-1),"         /0",(F31/L31-1))</f>
        <v>0.40026970700012265</v>
      </c>
      <c r="N31" s="202">
        <v>5542</v>
      </c>
      <c r="O31" s="200">
        <v>5880</v>
      </c>
      <c r="P31" s="201"/>
      <c r="Q31" s="200"/>
      <c r="R31" s="201">
        <f t="shared" si="11"/>
        <v>11422</v>
      </c>
      <c r="S31" s="203">
        <f t="shared" si="12"/>
        <v>0.010718582316872899</v>
      </c>
      <c r="T31" s="202">
        <v>3963</v>
      </c>
      <c r="U31" s="200">
        <v>4194</v>
      </c>
      <c r="V31" s="201"/>
      <c r="W31" s="200"/>
      <c r="X31" s="201">
        <f t="shared" si="13"/>
        <v>8157</v>
      </c>
      <c r="Y31" s="199">
        <f t="shared" si="14"/>
        <v>0.40026970700012265</v>
      </c>
    </row>
    <row r="32" spans="1:25" ht="19.5" customHeight="1">
      <c r="A32" s="205" t="s">
        <v>170</v>
      </c>
      <c r="B32" s="202">
        <v>4358</v>
      </c>
      <c r="C32" s="200">
        <v>4809</v>
      </c>
      <c r="D32" s="201">
        <v>0</v>
      </c>
      <c r="E32" s="200">
        <v>0</v>
      </c>
      <c r="F32" s="201">
        <f t="shared" si="8"/>
        <v>9167</v>
      </c>
      <c r="G32" s="203">
        <f t="shared" si="9"/>
        <v>0.008602455270423207</v>
      </c>
      <c r="H32" s="202">
        <v>3855</v>
      </c>
      <c r="I32" s="200">
        <v>4284</v>
      </c>
      <c r="J32" s="201"/>
      <c r="K32" s="200"/>
      <c r="L32" s="201">
        <f t="shared" si="10"/>
        <v>8139</v>
      </c>
      <c r="M32" s="204" t="s">
        <v>46</v>
      </c>
      <c r="N32" s="202">
        <v>4358</v>
      </c>
      <c r="O32" s="200">
        <v>4809</v>
      </c>
      <c r="P32" s="201"/>
      <c r="Q32" s="200"/>
      <c r="R32" s="201">
        <f t="shared" si="11"/>
        <v>9167</v>
      </c>
      <c r="S32" s="203">
        <f t="shared" si="12"/>
        <v>0.008602455270423207</v>
      </c>
      <c r="T32" s="202">
        <v>3855</v>
      </c>
      <c r="U32" s="200">
        <v>4284</v>
      </c>
      <c r="V32" s="201"/>
      <c r="W32" s="200"/>
      <c r="X32" s="201">
        <f t="shared" si="13"/>
        <v>8139</v>
      </c>
      <c r="Y32" s="199">
        <f t="shared" si="14"/>
        <v>0.12630544292910684</v>
      </c>
    </row>
    <row r="33" spans="1:25" ht="19.5" customHeight="1">
      <c r="A33" s="205" t="s">
        <v>433</v>
      </c>
      <c r="B33" s="202">
        <v>4250</v>
      </c>
      <c r="C33" s="200">
        <v>3458</v>
      </c>
      <c r="D33" s="201">
        <v>0</v>
      </c>
      <c r="E33" s="200">
        <v>0</v>
      </c>
      <c r="F33" s="201">
        <f t="shared" si="8"/>
        <v>7708</v>
      </c>
      <c r="G33" s="203">
        <f t="shared" si="9"/>
        <v>0.007233306995137131</v>
      </c>
      <c r="H33" s="202"/>
      <c r="I33" s="200"/>
      <c r="J33" s="201"/>
      <c r="K33" s="200"/>
      <c r="L33" s="201">
        <f t="shared" si="10"/>
        <v>0</v>
      </c>
      <c r="M33" s="204" t="str">
        <f>IF(ISERROR(F33/L33-1),"         /0",(F33/L33-1))</f>
        <v>         /0</v>
      </c>
      <c r="N33" s="202">
        <v>4250</v>
      </c>
      <c r="O33" s="200">
        <v>3458</v>
      </c>
      <c r="P33" s="201"/>
      <c r="Q33" s="200"/>
      <c r="R33" s="201">
        <f t="shared" si="11"/>
        <v>7708</v>
      </c>
      <c r="S33" s="203">
        <f t="shared" si="12"/>
        <v>0.007233306995137131</v>
      </c>
      <c r="T33" s="202"/>
      <c r="U33" s="200"/>
      <c r="V33" s="201"/>
      <c r="W33" s="200"/>
      <c r="X33" s="201">
        <f t="shared" si="13"/>
        <v>0</v>
      </c>
      <c r="Y33" s="199" t="str">
        <f t="shared" si="14"/>
        <v>         /0</v>
      </c>
    </row>
    <row r="34" spans="1:25" ht="19.5" customHeight="1">
      <c r="A34" s="205" t="s">
        <v>175</v>
      </c>
      <c r="B34" s="202">
        <v>2846</v>
      </c>
      <c r="C34" s="200">
        <v>2683</v>
      </c>
      <c r="D34" s="201">
        <v>0</v>
      </c>
      <c r="E34" s="200">
        <v>0</v>
      </c>
      <c r="F34" s="201">
        <f t="shared" si="8"/>
        <v>5529</v>
      </c>
      <c r="G34" s="203">
        <f t="shared" si="9"/>
        <v>0.005188499529853814</v>
      </c>
      <c r="H34" s="202">
        <v>1730</v>
      </c>
      <c r="I34" s="200">
        <v>1737</v>
      </c>
      <c r="J34" s="201"/>
      <c r="K34" s="200"/>
      <c r="L34" s="201">
        <f t="shared" si="10"/>
        <v>3467</v>
      </c>
      <c r="M34" s="204">
        <f>IF(ISERROR(F34/L34-1),"         /0",(F34/L34-1))</f>
        <v>0.5947505047591577</v>
      </c>
      <c r="N34" s="202">
        <v>2846</v>
      </c>
      <c r="O34" s="200">
        <v>2683</v>
      </c>
      <c r="P34" s="201"/>
      <c r="Q34" s="200"/>
      <c r="R34" s="201">
        <f t="shared" si="11"/>
        <v>5529</v>
      </c>
      <c r="S34" s="203">
        <f t="shared" si="12"/>
        <v>0.005188499529853814</v>
      </c>
      <c r="T34" s="202">
        <v>1730</v>
      </c>
      <c r="U34" s="200">
        <v>1737</v>
      </c>
      <c r="V34" s="201"/>
      <c r="W34" s="200"/>
      <c r="X34" s="201">
        <f t="shared" si="13"/>
        <v>3467</v>
      </c>
      <c r="Y34" s="199">
        <f t="shared" si="14"/>
        <v>0.5947505047591577</v>
      </c>
    </row>
    <row r="35" spans="1:25" ht="19.5" customHeight="1">
      <c r="A35" s="205" t="s">
        <v>147</v>
      </c>
      <c r="B35" s="202">
        <v>2870</v>
      </c>
      <c r="C35" s="200">
        <v>2137</v>
      </c>
      <c r="D35" s="201">
        <v>0</v>
      </c>
      <c r="E35" s="200">
        <v>0</v>
      </c>
      <c r="F35" s="201">
        <f t="shared" si="8"/>
        <v>5007</v>
      </c>
      <c r="G35" s="203">
        <f t="shared" si="9"/>
        <v>0.004698646617105814</v>
      </c>
      <c r="H35" s="202">
        <v>3325</v>
      </c>
      <c r="I35" s="200">
        <v>2341</v>
      </c>
      <c r="J35" s="201"/>
      <c r="K35" s="200"/>
      <c r="L35" s="201">
        <f t="shared" si="10"/>
        <v>5666</v>
      </c>
      <c r="M35" s="204">
        <f>IF(ISERROR(F35/L35-1),"         /0",(F35/L35-1))</f>
        <v>-0.11630780091775506</v>
      </c>
      <c r="N35" s="202">
        <v>2870</v>
      </c>
      <c r="O35" s="200">
        <v>2137</v>
      </c>
      <c r="P35" s="201"/>
      <c r="Q35" s="200"/>
      <c r="R35" s="201">
        <f t="shared" si="11"/>
        <v>5007</v>
      </c>
      <c r="S35" s="203">
        <f t="shared" si="12"/>
        <v>0.004698646617105814</v>
      </c>
      <c r="T35" s="202">
        <v>3325</v>
      </c>
      <c r="U35" s="200">
        <v>2341</v>
      </c>
      <c r="V35" s="201"/>
      <c r="W35" s="200"/>
      <c r="X35" s="201">
        <f t="shared" si="13"/>
        <v>5666</v>
      </c>
      <c r="Y35" s="199">
        <f t="shared" si="14"/>
        <v>-0.11630780091775506</v>
      </c>
    </row>
    <row r="36" spans="1:25" ht="19.5" customHeight="1">
      <c r="A36" s="205" t="s">
        <v>165</v>
      </c>
      <c r="B36" s="202">
        <v>1477</v>
      </c>
      <c r="C36" s="200">
        <v>2477</v>
      </c>
      <c r="D36" s="201">
        <v>0</v>
      </c>
      <c r="E36" s="200">
        <v>0</v>
      </c>
      <c r="F36" s="201">
        <f t="shared" si="8"/>
        <v>3954</v>
      </c>
      <c r="G36" s="203">
        <f t="shared" si="9"/>
        <v>0.003710495051734849</v>
      </c>
      <c r="H36" s="202">
        <v>1068</v>
      </c>
      <c r="I36" s="200">
        <v>1722</v>
      </c>
      <c r="J36" s="201"/>
      <c r="K36" s="200"/>
      <c r="L36" s="201">
        <f t="shared" si="10"/>
        <v>2790</v>
      </c>
      <c r="M36" s="204">
        <f>IF(ISERROR(F36/L36-1),"         /0",(F36/L36-1))</f>
        <v>0.41720430107526885</v>
      </c>
      <c r="N36" s="202">
        <v>1477</v>
      </c>
      <c r="O36" s="200">
        <v>2477</v>
      </c>
      <c r="P36" s="201"/>
      <c r="Q36" s="200"/>
      <c r="R36" s="201">
        <f t="shared" si="11"/>
        <v>3954</v>
      </c>
      <c r="S36" s="203">
        <f t="shared" si="12"/>
        <v>0.003710495051734849</v>
      </c>
      <c r="T36" s="202">
        <v>1068</v>
      </c>
      <c r="U36" s="200">
        <v>1722</v>
      </c>
      <c r="V36" s="201"/>
      <c r="W36" s="200"/>
      <c r="X36" s="201">
        <f t="shared" si="13"/>
        <v>2790</v>
      </c>
      <c r="Y36" s="199">
        <f t="shared" si="14"/>
        <v>0.41720430107526885</v>
      </c>
    </row>
    <row r="37" spans="1:25" ht="19.5" customHeight="1">
      <c r="A37" s="205" t="s">
        <v>172</v>
      </c>
      <c r="B37" s="202">
        <v>1321</v>
      </c>
      <c r="C37" s="200">
        <v>1670</v>
      </c>
      <c r="D37" s="201">
        <v>0</v>
      </c>
      <c r="E37" s="200">
        <v>0</v>
      </c>
      <c r="F37" s="201">
        <f t="shared" si="0"/>
        <v>2991</v>
      </c>
      <c r="G37" s="203">
        <f t="shared" si="1"/>
        <v>0.002806800885113539</v>
      </c>
      <c r="H37" s="202">
        <v>3366</v>
      </c>
      <c r="I37" s="200">
        <v>4196</v>
      </c>
      <c r="J37" s="201"/>
      <c r="K37" s="200"/>
      <c r="L37" s="201">
        <f t="shared" si="2"/>
        <v>7562</v>
      </c>
      <c r="M37" s="204">
        <f t="shared" si="3"/>
        <v>-0.6044697170060831</v>
      </c>
      <c r="N37" s="202">
        <v>1321</v>
      </c>
      <c r="O37" s="200">
        <v>1670</v>
      </c>
      <c r="P37" s="201"/>
      <c r="Q37" s="200"/>
      <c r="R37" s="201">
        <f t="shared" si="4"/>
        <v>2991</v>
      </c>
      <c r="S37" s="203">
        <f t="shared" si="5"/>
        <v>0.002806800885113539</v>
      </c>
      <c r="T37" s="202">
        <v>3366</v>
      </c>
      <c r="U37" s="200">
        <v>4196</v>
      </c>
      <c r="V37" s="201"/>
      <c r="W37" s="200"/>
      <c r="X37" s="201">
        <f t="shared" si="6"/>
        <v>7562</v>
      </c>
      <c r="Y37" s="199">
        <f t="shared" si="7"/>
        <v>-0.6044697170060831</v>
      </c>
    </row>
    <row r="38" spans="1:25" ht="19.5" customHeight="1">
      <c r="A38" s="205" t="s">
        <v>434</v>
      </c>
      <c r="B38" s="202">
        <v>0</v>
      </c>
      <c r="C38" s="200">
        <v>0</v>
      </c>
      <c r="D38" s="201">
        <v>1174</v>
      </c>
      <c r="E38" s="200">
        <v>1361</v>
      </c>
      <c r="F38" s="201">
        <f t="shared" si="0"/>
        <v>2535</v>
      </c>
      <c r="G38" s="203">
        <f t="shared" si="1"/>
        <v>0.0023788833981152864</v>
      </c>
      <c r="H38" s="202"/>
      <c r="I38" s="200"/>
      <c r="J38" s="201"/>
      <c r="K38" s="200"/>
      <c r="L38" s="201">
        <f t="shared" si="2"/>
        <v>0</v>
      </c>
      <c r="M38" s="204" t="str">
        <f t="shared" si="3"/>
        <v>         /0</v>
      </c>
      <c r="N38" s="202"/>
      <c r="O38" s="200"/>
      <c r="P38" s="201">
        <v>1174</v>
      </c>
      <c r="Q38" s="200">
        <v>1361</v>
      </c>
      <c r="R38" s="201">
        <f t="shared" si="4"/>
        <v>2535</v>
      </c>
      <c r="S38" s="203">
        <f t="shared" si="5"/>
        <v>0.0023788833981152864</v>
      </c>
      <c r="T38" s="202"/>
      <c r="U38" s="200"/>
      <c r="V38" s="201"/>
      <c r="W38" s="200"/>
      <c r="X38" s="201">
        <f t="shared" si="6"/>
        <v>0</v>
      </c>
      <c r="Y38" s="199" t="str">
        <f t="shared" si="7"/>
        <v>         /0</v>
      </c>
    </row>
    <row r="39" spans="1:25" ht="19.5" customHeight="1">
      <c r="A39" s="205" t="s">
        <v>435</v>
      </c>
      <c r="B39" s="202">
        <v>0</v>
      </c>
      <c r="C39" s="200">
        <v>0</v>
      </c>
      <c r="D39" s="201">
        <v>1465</v>
      </c>
      <c r="E39" s="200">
        <v>442</v>
      </c>
      <c r="F39" s="201">
        <f t="shared" si="0"/>
        <v>1907</v>
      </c>
      <c r="G39" s="203">
        <f t="shared" si="1"/>
        <v>0.001789558437951026</v>
      </c>
      <c r="H39" s="202"/>
      <c r="I39" s="200"/>
      <c r="J39" s="201"/>
      <c r="K39" s="200"/>
      <c r="L39" s="201">
        <f t="shared" si="2"/>
        <v>0</v>
      </c>
      <c r="M39" s="204" t="str">
        <f t="shared" si="3"/>
        <v>         /0</v>
      </c>
      <c r="N39" s="202"/>
      <c r="O39" s="200"/>
      <c r="P39" s="201">
        <v>1465</v>
      </c>
      <c r="Q39" s="200">
        <v>442</v>
      </c>
      <c r="R39" s="201">
        <f t="shared" si="4"/>
        <v>1907</v>
      </c>
      <c r="S39" s="203">
        <f t="shared" si="5"/>
        <v>0.001789558437951026</v>
      </c>
      <c r="T39" s="202"/>
      <c r="U39" s="200"/>
      <c r="V39" s="201"/>
      <c r="W39" s="200"/>
      <c r="X39" s="201">
        <f t="shared" si="6"/>
        <v>0</v>
      </c>
      <c r="Y39" s="199" t="str">
        <f t="shared" si="7"/>
        <v>         /0</v>
      </c>
    </row>
    <row r="40" spans="1:25" ht="19.5" customHeight="1">
      <c r="A40" s="205" t="s">
        <v>178</v>
      </c>
      <c r="B40" s="202">
        <v>324</v>
      </c>
      <c r="C40" s="200">
        <v>299</v>
      </c>
      <c r="D40" s="201">
        <v>0</v>
      </c>
      <c r="E40" s="200">
        <v>0</v>
      </c>
      <c r="F40" s="201">
        <f t="shared" si="0"/>
        <v>623</v>
      </c>
      <c r="G40" s="203">
        <f t="shared" si="1"/>
        <v>0.0005846328824559461</v>
      </c>
      <c r="H40" s="202">
        <v>241</v>
      </c>
      <c r="I40" s="200">
        <v>170</v>
      </c>
      <c r="J40" s="201"/>
      <c r="K40" s="200"/>
      <c r="L40" s="201">
        <f t="shared" si="2"/>
        <v>411</v>
      </c>
      <c r="M40" s="204" t="s">
        <v>46</v>
      </c>
      <c r="N40" s="202">
        <v>324</v>
      </c>
      <c r="O40" s="200">
        <v>299</v>
      </c>
      <c r="P40" s="201">
        <v>0</v>
      </c>
      <c r="Q40" s="200">
        <v>0</v>
      </c>
      <c r="R40" s="201">
        <f t="shared" si="4"/>
        <v>623</v>
      </c>
      <c r="S40" s="203">
        <f t="shared" si="5"/>
        <v>0.0005846328824559461</v>
      </c>
      <c r="T40" s="202">
        <v>241</v>
      </c>
      <c r="U40" s="200">
        <v>170</v>
      </c>
      <c r="V40" s="201"/>
      <c r="W40" s="200"/>
      <c r="X40" s="201">
        <f t="shared" si="6"/>
        <v>411</v>
      </c>
      <c r="Y40" s="199">
        <f t="shared" si="7"/>
        <v>0.5158150851581509</v>
      </c>
    </row>
    <row r="41" spans="1:25" ht="19.5" customHeight="1" thickBot="1">
      <c r="A41" s="205" t="s">
        <v>148</v>
      </c>
      <c r="B41" s="202">
        <v>217</v>
      </c>
      <c r="C41" s="200">
        <v>46</v>
      </c>
      <c r="D41" s="201">
        <v>5</v>
      </c>
      <c r="E41" s="200">
        <v>4</v>
      </c>
      <c r="F41" s="201">
        <f t="shared" si="0"/>
        <v>272</v>
      </c>
      <c r="G41" s="203">
        <f t="shared" si="1"/>
        <v>0.0002552490273322911</v>
      </c>
      <c r="H41" s="202">
        <v>6533</v>
      </c>
      <c r="I41" s="200">
        <v>6829</v>
      </c>
      <c r="J41" s="201">
        <v>12</v>
      </c>
      <c r="K41" s="200">
        <v>20</v>
      </c>
      <c r="L41" s="201">
        <f t="shared" si="2"/>
        <v>13394</v>
      </c>
      <c r="M41" s="204" t="s">
        <v>46</v>
      </c>
      <c r="N41" s="202">
        <v>217</v>
      </c>
      <c r="O41" s="200">
        <v>46</v>
      </c>
      <c r="P41" s="201">
        <v>5</v>
      </c>
      <c r="Q41" s="200">
        <v>4</v>
      </c>
      <c r="R41" s="201">
        <f t="shared" si="4"/>
        <v>272</v>
      </c>
      <c r="S41" s="203">
        <f t="shared" si="5"/>
        <v>0.0002552490273322911</v>
      </c>
      <c r="T41" s="202">
        <v>6533</v>
      </c>
      <c r="U41" s="200">
        <v>6829</v>
      </c>
      <c r="V41" s="201">
        <v>12</v>
      </c>
      <c r="W41" s="200">
        <v>20</v>
      </c>
      <c r="X41" s="201">
        <f t="shared" si="6"/>
        <v>13394</v>
      </c>
      <c r="Y41" s="199">
        <f t="shared" si="7"/>
        <v>-0.9796923995819024</v>
      </c>
    </row>
    <row r="42" spans="1:25" s="238" customFormat="1" ht="19.5" customHeight="1">
      <c r="A42" s="247" t="s">
        <v>55</v>
      </c>
      <c r="B42" s="244">
        <f>SUM(B43:B53)</f>
        <v>67238</v>
      </c>
      <c r="C42" s="243">
        <f>SUM(C43:C53)</f>
        <v>60370</v>
      </c>
      <c r="D42" s="242">
        <f>SUM(D43:D53)</f>
        <v>28</v>
      </c>
      <c r="E42" s="243">
        <f>SUM(E43:E53)</f>
        <v>0</v>
      </c>
      <c r="F42" s="242">
        <f t="shared" si="0"/>
        <v>127636</v>
      </c>
      <c r="G42" s="245">
        <f t="shared" si="1"/>
        <v>0.11977560607567758</v>
      </c>
      <c r="H42" s="244">
        <f>SUM(H43:H53)</f>
        <v>60065</v>
      </c>
      <c r="I42" s="243">
        <f>SUM(I43:I53)</f>
        <v>51921</v>
      </c>
      <c r="J42" s="242">
        <f>SUM(J43:J53)</f>
        <v>6</v>
      </c>
      <c r="K42" s="243">
        <f>SUM(K43:K53)</f>
        <v>0</v>
      </c>
      <c r="L42" s="242">
        <f t="shared" si="2"/>
        <v>111992</v>
      </c>
      <c r="M42" s="246">
        <f t="shared" si="3"/>
        <v>0.1396885491820845</v>
      </c>
      <c r="N42" s="244">
        <f>SUM(N43:N53)</f>
        <v>67238</v>
      </c>
      <c r="O42" s="243">
        <f>SUM(O43:O53)</f>
        <v>60370</v>
      </c>
      <c r="P42" s="242">
        <f>SUM(P43:P53)</f>
        <v>28</v>
      </c>
      <c r="Q42" s="243">
        <f>SUM(Q43:Q53)</f>
        <v>0</v>
      </c>
      <c r="R42" s="242">
        <f t="shared" si="4"/>
        <v>127636</v>
      </c>
      <c r="S42" s="245">
        <f t="shared" si="5"/>
        <v>0.11977560607567758</v>
      </c>
      <c r="T42" s="244">
        <f>SUM(T43:T53)</f>
        <v>60065</v>
      </c>
      <c r="U42" s="243">
        <f>SUM(U43:U53)</f>
        <v>51921</v>
      </c>
      <c r="V42" s="242">
        <f>SUM(V43:V53)</f>
        <v>6</v>
      </c>
      <c r="W42" s="243">
        <f>SUM(W43:W53)</f>
        <v>0</v>
      </c>
      <c r="X42" s="242">
        <f t="shared" si="6"/>
        <v>111992</v>
      </c>
      <c r="Y42" s="239">
        <f t="shared" si="7"/>
        <v>0.1396885491820845</v>
      </c>
    </row>
    <row r="43" spans="1:25" ht="19.5" customHeight="1">
      <c r="A43" s="205" t="s">
        <v>144</v>
      </c>
      <c r="B43" s="202">
        <v>33913</v>
      </c>
      <c r="C43" s="200">
        <v>29849</v>
      </c>
      <c r="D43" s="201">
        <v>28</v>
      </c>
      <c r="E43" s="200">
        <v>0</v>
      </c>
      <c r="F43" s="201">
        <f t="shared" si="0"/>
        <v>63790</v>
      </c>
      <c r="G43" s="203">
        <f t="shared" si="1"/>
        <v>0.059861527402672234</v>
      </c>
      <c r="H43" s="202">
        <v>28059</v>
      </c>
      <c r="I43" s="200">
        <v>26560</v>
      </c>
      <c r="J43" s="201">
        <v>6</v>
      </c>
      <c r="K43" s="200"/>
      <c r="L43" s="201">
        <f t="shared" si="2"/>
        <v>54625</v>
      </c>
      <c r="M43" s="204">
        <f t="shared" si="3"/>
        <v>0.16778032036613277</v>
      </c>
      <c r="N43" s="202">
        <v>33913</v>
      </c>
      <c r="O43" s="200">
        <v>29849</v>
      </c>
      <c r="P43" s="201">
        <v>28</v>
      </c>
      <c r="Q43" s="200">
        <v>0</v>
      </c>
      <c r="R43" s="201">
        <f t="shared" si="4"/>
        <v>63790</v>
      </c>
      <c r="S43" s="203">
        <f t="shared" si="5"/>
        <v>0.059861527402672234</v>
      </c>
      <c r="T43" s="202">
        <v>28059</v>
      </c>
      <c r="U43" s="200">
        <v>26560</v>
      </c>
      <c r="V43" s="201">
        <v>6</v>
      </c>
      <c r="W43" s="200"/>
      <c r="X43" s="184">
        <f t="shared" si="6"/>
        <v>54625</v>
      </c>
      <c r="Y43" s="199">
        <f t="shared" si="7"/>
        <v>0.16778032036613277</v>
      </c>
    </row>
    <row r="44" spans="1:25" ht="19.5" customHeight="1">
      <c r="A44" s="205" t="s">
        <v>163</v>
      </c>
      <c r="B44" s="202">
        <v>11674</v>
      </c>
      <c r="C44" s="200">
        <v>11298</v>
      </c>
      <c r="D44" s="201">
        <v>0</v>
      </c>
      <c r="E44" s="200">
        <v>0</v>
      </c>
      <c r="F44" s="201">
        <f t="shared" si="0"/>
        <v>22972</v>
      </c>
      <c r="G44" s="203">
        <f t="shared" si="1"/>
        <v>0.02155728182307864</v>
      </c>
      <c r="H44" s="202">
        <v>9411</v>
      </c>
      <c r="I44" s="200">
        <v>9191</v>
      </c>
      <c r="J44" s="201"/>
      <c r="K44" s="200"/>
      <c r="L44" s="201">
        <f t="shared" si="2"/>
        <v>18602</v>
      </c>
      <c r="M44" s="204">
        <f t="shared" si="3"/>
        <v>0.234920976239114</v>
      </c>
      <c r="N44" s="202">
        <v>11674</v>
      </c>
      <c r="O44" s="200">
        <v>11298</v>
      </c>
      <c r="P44" s="201">
        <v>0</v>
      </c>
      <c r="Q44" s="200">
        <v>0</v>
      </c>
      <c r="R44" s="201">
        <f t="shared" si="4"/>
        <v>22972</v>
      </c>
      <c r="S44" s="203">
        <f t="shared" si="5"/>
        <v>0.02155728182307864</v>
      </c>
      <c r="T44" s="202">
        <v>9411</v>
      </c>
      <c r="U44" s="200">
        <v>9191</v>
      </c>
      <c r="V44" s="201"/>
      <c r="W44" s="200"/>
      <c r="X44" s="184">
        <f t="shared" si="6"/>
        <v>18602</v>
      </c>
      <c r="Y44" s="199">
        <f t="shared" si="7"/>
        <v>0.234920976239114</v>
      </c>
    </row>
    <row r="45" spans="1:25" ht="19.5" customHeight="1">
      <c r="A45" s="205" t="s">
        <v>167</v>
      </c>
      <c r="B45" s="202">
        <v>6526</v>
      </c>
      <c r="C45" s="200">
        <v>5660</v>
      </c>
      <c r="D45" s="201">
        <v>0</v>
      </c>
      <c r="E45" s="200">
        <v>0</v>
      </c>
      <c r="F45" s="201">
        <f aca="true" t="shared" si="15" ref="F45:F53">SUM(B45:E45)</f>
        <v>12186</v>
      </c>
      <c r="G45" s="203">
        <f aca="true" t="shared" si="16" ref="G45:G53">F45/$F$9</f>
        <v>0.011435531790703305</v>
      </c>
      <c r="H45" s="202">
        <v>6789</v>
      </c>
      <c r="I45" s="200">
        <v>7136</v>
      </c>
      <c r="J45" s="201"/>
      <c r="K45" s="200"/>
      <c r="L45" s="201">
        <f aca="true" t="shared" si="17" ref="L45:L53">SUM(H45:K45)</f>
        <v>13925</v>
      </c>
      <c r="M45" s="204">
        <f aca="true" t="shared" si="18" ref="M45:M53">IF(ISERROR(F45/L45-1),"         /0",(F45/L45-1))</f>
        <v>-0.12488330341113107</v>
      </c>
      <c r="N45" s="202">
        <v>6526</v>
      </c>
      <c r="O45" s="200">
        <v>5660</v>
      </c>
      <c r="P45" s="201">
        <v>0</v>
      </c>
      <c r="Q45" s="200">
        <v>0</v>
      </c>
      <c r="R45" s="201">
        <f aca="true" t="shared" si="19" ref="R45:R53">SUM(N45:Q45)</f>
        <v>12186</v>
      </c>
      <c r="S45" s="203">
        <f aca="true" t="shared" si="20" ref="S45:S53">R45/$R$9</f>
        <v>0.011435531790703305</v>
      </c>
      <c r="T45" s="202">
        <v>6789</v>
      </c>
      <c r="U45" s="200">
        <v>7136</v>
      </c>
      <c r="V45" s="201"/>
      <c r="W45" s="200"/>
      <c r="X45" s="184">
        <f aca="true" t="shared" si="21" ref="X45:X53">SUM(T45:W45)</f>
        <v>13925</v>
      </c>
      <c r="Y45" s="199">
        <f aca="true" t="shared" si="22" ref="Y45:Y53">IF(ISERROR(R45/X45-1),"         /0",IF(R45/X45&gt;5,"  *  ",(R45/X45-1)))</f>
        <v>-0.12488330341113107</v>
      </c>
    </row>
    <row r="46" spans="1:25" ht="19.5" customHeight="1">
      <c r="A46" s="205" t="s">
        <v>166</v>
      </c>
      <c r="B46" s="202">
        <v>6123</v>
      </c>
      <c r="C46" s="200">
        <v>5938</v>
      </c>
      <c r="D46" s="201">
        <v>0</v>
      </c>
      <c r="E46" s="200">
        <v>0</v>
      </c>
      <c r="F46" s="201">
        <f>SUM(B46:E46)</f>
        <v>12061</v>
      </c>
      <c r="G46" s="203">
        <f>F46/$F$9</f>
        <v>0.01131822984799545</v>
      </c>
      <c r="H46" s="202">
        <v>7275</v>
      </c>
      <c r="I46" s="200">
        <v>7135</v>
      </c>
      <c r="J46" s="201"/>
      <c r="K46" s="200"/>
      <c r="L46" s="201">
        <f>SUM(H46:K46)</f>
        <v>14410</v>
      </c>
      <c r="M46" s="204">
        <f>IF(ISERROR(F46/L46-1),"         /0",(F46/L46-1))</f>
        <v>-0.16301179736294236</v>
      </c>
      <c r="N46" s="202">
        <v>6123</v>
      </c>
      <c r="O46" s="200">
        <v>5938</v>
      </c>
      <c r="P46" s="201">
        <v>0</v>
      </c>
      <c r="Q46" s="200">
        <v>0</v>
      </c>
      <c r="R46" s="201">
        <f>SUM(N46:Q46)</f>
        <v>12061</v>
      </c>
      <c r="S46" s="203">
        <f>R46/$R$9</f>
        <v>0.01131822984799545</v>
      </c>
      <c r="T46" s="202">
        <v>7275</v>
      </c>
      <c r="U46" s="200">
        <v>7135</v>
      </c>
      <c r="V46" s="201"/>
      <c r="W46" s="200"/>
      <c r="X46" s="184">
        <f>SUM(T46:W46)</f>
        <v>14410</v>
      </c>
      <c r="Y46" s="199">
        <f>IF(ISERROR(R46/X46-1),"         /0",IF(R46/X46&gt;5,"  *  ",(R46/X46-1)))</f>
        <v>-0.16301179736294236</v>
      </c>
    </row>
    <row r="47" spans="1:25" ht="19.5" customHeight="1">
      <c r="A47" s="205" t="s">
        <v>432</v>
      </c>
      <c r="B47" s="202">
        <v>3714</v>
      </c>
      <c r="C47" s="200">
        <v>3726</v>
      </c>
      <c r="D47" s="201">
        <v>0</v>
      </c>
      <c r="E47" s="200">
        <v>0</v>
      </c>
      <c r="F47" s="201">
        <f t="shared" si="15"/>
        <v>7440</v>
      </c>
      <c r="G47" s="203">
        <f t="shared" si="16"/>
        <v>0.006981811629971491</v>
      </c>
      <c r="H47" s="202"/>
      <c r="I47" s="200"/>
      <c r="J47" s="201"/>
      <c r="K47" s="200"/>
      <c r="L47" s="201">
        <f t="shared" si="17"/>
        <v>0</v>
      </c>
      <c r="M47" s="204" t="str">
        <f t="shared" si="18"/>
        <v>         /0</v>
      </c>
      <c r="N47" s="202">
        <v>3714</v>
      </c>
      <c r="O47" s="200">
        <v>3726</v>
      </c>
      <c r="P47" s="201">
        <v>0</v>
      </c>
      <c r="Q47" s="200">
        <v>0</v>
      </c>
      <c r="R47" s="201">
        <f t="shared" si="19"/>
        <v>7440</v>
      </c>
      <c r="S47" s="203">
        <f t="shared" si="20"/>
        <v>0.006981811629971491</v>
      </c>
      <c r="T47" s="202"/>
      <c r="U47" s="200"/>
      <c r="V47" s="201"/>
      <c r="W47" s="200"/>
      <c r="X47" s="184">
        <f t="shared" si="21"/>
        <v>0</v>
      </c>
      <c r="Y47" s="199" t="str">
        <f t="shared" si="22"/>
        <v>         /0</v>
      </c>
    </row>
    <row r="48" spans="1:25" ht="19.5" customHeight="1">
      <c r="A48" s="205" t="s">
        <v>173</v>
      </c>
      <c r="B48" s="202">
        <v>2141</v>
      </c>
      <c r="C48" s="200">
        <v>1932</v>
      </c>
      <c r="D48" s="201">
        <v>0</v>
      </c>
      <c r="E48" s="200">
        <v>0</v>
      </c>
      <c r="F48" s="201">
        <f>SUM(B48:E48)</f>
        <v>4073</v>
      </c>
      <c r="G48" s="203">
        <f>F48/$F$9</f>
        <v>0.0038221665011927263</v>
      </c>
      <c r="H48" s="202">
        <v>2391</v>
      </c>
      <c r="I48" s="200">
        <v>1899</v>
      </c>
      <c r="J48" s="201"/>
      <c r="K48" s="200"/>
      <c r="L48" s="201">
        <f>SUM(H48:K48)</f>
        <v>4290</v>
      </c>
      <c r="M48" s="204">
        <f>IF(ISERROR(F48/L48-1),"         /0",(F48/L48-1))</f>
        <v>-0.050582750582750635</v>
      </c>
      <c r="N48" s="202">
        <v>2141</v>
      </c>
      <c r="O48" s="200">
        <v>1932</v>
      </c>
      <c r="P48" s="201">
        <v>0</v>
      </c>
      <c r="Q48" s="200">
        <v>0</v>
      </c>
      <c r="R48" s="201">
        <f>SUM(N48:Q48)</f>
        <v>4073</v>
      </c>
      <c r="S48" s="203">
        <f>R48/$R$9</f>
        <v>0.0038221665011927263</v>
      </c>
      <c r="T48" s="202">
        <v>2391</v>
      </c>
      <c r="U48" s="200">
        <v>1899</v>
      </c>
      <c r="V48" s="201"/>
      <c r="W48" s="200"/>
      <c r="X48" s="184">
        <f>SUM(T48:W48)</f>
        <v>4290</v>
      </c>
      <c r="Y48" s="199">
        <f>IF(ISERROR(R48/X48-1),"         /0",IF(R48/X48&gt;5,"  *  ",(R48/X48-1)))</f>
        <v>-0.050582750582750635</v>
      </c>
    </row>
    <row r="49" spans="1:25" ht="19.5" customHeight="1">
      <c r="A49" s="205" t="s">
        <v>154</v>
      </c>
      <c r="B49" s="202">
        <v>1347</v>
      </c>
      <c r="C49" s="200">
        <v>1281</v>
      </c>
      <c r="D49" s="201">
        <v>0</v>
      </c>
      <c r="E49" s="200">
        <v>0</v>
      </c>
      <c r="F49" s="201">
        <f>SUM(B49:E49)</f>
        <v>2628</v>
      </c>
      <c r="G49" s="203">
        <f>F49/$F$9</f>
        <v>0.0024661560434899297</v>
      </c>
      <c r="H49" s="202">
        <v>2791</v>
      </c>
      <c r="I49" s="200"/>
      <c r="J49" s="201"/>
      <c r="K49" s="200"/>
      <c r="L49" s="201">
        <f>SUM(H49:K49)</f>
        <v>2791</v>
      </c>
      <c r="M49" s="204">
        <f>IF(ISERROR(F49/L49-1),"         /0",(F49/L49-1))</f>
        <v>-0.05840200644930138</v>
      </c>
      <c r="N49" s="202">
        <v>1347</v>
      </c>
      <c r="O49" s="200">
        <v>1281</v>
      </c>
      <c r="P49" s="201">
        <v>0</v>
      </c>
      <c r="Q49" s="200">
        <v>0</v>
      </c>
      <c r="R49" s="201">
        <f>SUM(N49:Q49)</f>
        <v>2628</v>
      </c>
      <c r="S49" s="203">
        <f>R49/$R$9</f>
        <v>0.0024661560434899297</v>
      </c>
      <c r="T49" s="202">
        <v>2791</v>
      </c>
      <c r="U49" s="200"/>
      <c r="V49" s="201"/>
      <c r="W49" s="200"/>
      <c r="X49" s="184">
        <f>SUM(T49:W49)</f>
        <v>2791</v>
      </c>
      <c r="Y49" s="199">
        <f>IF(ISERROR(R49/X49-1),"         /0",IF(R49/X49&gt;5,"  *  ",(R49/X49-1)))</f>
        <v>-0.05840200644930138</v>
      </c>
    </row>
    <row r="50" spans="1:25" ht="19.5" customHeight="1">
      <c r="A50" s="205" t="s">
        <v>164</v>
      </c>
      <c r="B50" s="202">
        <v>745</v>
      </c>
      <c r="C50" s="200">
        <v>375</v>
      </c>
      <c r="D50" s="201">
        <v>0</v>
      </c>
      <c r="E50" s="200">
        <v>0</v>
      </c>
      <c r="F50" s="201">
        <f t="shared" si="15"/>
        <v>1120</v>
      </c>
      <c r="G50" s="203">
        <f t="shared" si="16"/>
        <v>0.001051025406662375</v>
      </c>
      <c r="H50" s="202">
        <v>2312</v>
      </c>
      <c r="I50" s="200"/>
      <c r="J50" s="201"/>
      <c r="K50" s="200"/>
      <c r="L50" s="201">
        <f t="shared" si="17"/>
        <v>2312</v>
      </c>
      <c r="M50" s="204">
        <f t="shared" si="18"/>
        <v>-0.5155709342560554</v>
      </c>
      <c r="N50" s="202">
        <v>745</v>
      </c>
      <c r="O50" s="200">
        <v>375</v>
      </c>
      <c r="P50" s="201">
        <v>0</v>
      </c>
      <c r="Q50" s="200">
        <v>0</v>
      </c>
      <c r="R50" s="201">
        <f t="shared" si="19"/>
        <v>1120</v>
      </c>
      <c r="S50" s="203">
        <f t="shared" si="20"/>
        <v>0.001051025406662375</v>
      </c>
      <c r="T50" s="202">
        <v>2312</v>
      </c>
      <c r="U50" s="200"/>
      <c r="V50" s="201"/>
      <c r="W50" s="200"/>
      <c r="X50" s="184">
        <f t="shared" si="21"/>
        <v>2312</v>
      </c>
      <c r="Y50" s="199">
        <f t="shared" si="22"/>
        <v>-0.5155709342560554</v>
      </c>
    </row>
    <row r="51" spans="1:25" ht="19.5" customHeight="1">
      <c r="A51" s="205" t="s">
        <v>160</v>
      </c>
      <c r="B51" s="202">
        <v>669</v>
      </c>
      <c r="C51" s="200">
        <v>0</v>
      </c>
      <c r="D51" s="201">
        <v>0</v>
      </c>
      <c r="E51" s="200">
        <v>0</v>
      </c>
      <c r="F51" s="201">
        <f t="shared" si="15"/>
        <v>669</v>
      </c>
      <c r="G51" s="203">
        <f t="shared" si="16"/>
        <v>0.0006277999973724364</v>
      </c>
      <c r="H51" s="202">
        <v>820</v>
      </c>
      <c r="I51" s="200"/>
      <c r="J51" s="201"/>
      <c r="K51" s="200"/>
      <c r="L51" s="201">
        <f t="shared" si="17"/>
        <v>820</v>
      </c>
      <c r="M51" s="204">
        <f t="shared" si="18"/>
        <v>-0.1841463414634147</v>
      </c>
      <c r="N51" s="202">
        <v>669</v>
      </c>
      <c r="O51" s="200">
        <v>0</v>
      </c>
      <c r="P51" s="201">
        <v>0</v>
      </c>
      <c r="Q51" s="200">
        <v>0</v>
      </c>
      <c r="R51" s="201">
        <f t="shared" si="19"/>
        <v>669</v>
      </c>
      <c r="S51" s="203">
        <f t="shared" si="20"/>
        <v>0.0006277999973724364</v>
      </c>
      <c r="T51" s="202">
        <v>820</v>
      </c>
      <c r="U51" s="200"/>
      <c r="V51" s="201"/>
      <c r="W51" s="200"/>
      <c r="X51" s="184">
        <f t="shared" si="21"/>
        <v>820</v>
      </c>
      <c r="Y51" s="199">
        <f t="shared" si="22"/>
        <v>-0.1841463414634147</v>
      </c>
    </row>
    <row r="52" spans="1:25" ht="19.5" customHeight="1">
      <c r="A52" s="205" t="s">
        <v>168</v>
      </c>
      <c r="B52" s="202">
        <v>284</v>
      </c>
      <c r="C52" s="200">
        <v>74</v>
      </c>
      <c r="D52" s="201">
        <v>0</v>
      </c>
      <c r="E52" s="200">
        <v>0</v>
      </c>
      <c r="F52" s="201">
        <f t="shared" si="15"/>
        <v>358</v>
      </c>
      <c r="G52" s="203">
        <f t="shared" si="16"/>
        <v>0.0003359527639152949</v>
      </c>
      <c r="H52" s="202">
        <v>217</v>
      </c>
      <c r="I52" s="200"/>
      <c r="J52" s="201"/>
      <c r="K52" s="200"/>
      <c r="L52" s="201">
        <f t="shared" si="17"/>
        <v>217</v>
      </c>
      <c r="M52" s="204">
        <f t="shared" si="18"/>
        <v>0.6497695852534562</v>
      </c>
      <c r="N52" s="202">
        <v>284</v>
      </c>
      <c r="O52" s="200">
        <v>74</v>
      </c>
      <c r="P52" s="201">
        <v>0</v>
      </c>
      <c r="Q52" s="200">
        <v>0</v>
      </c>
      <c r="R52" s="201">
        <f t="shared" si="19"/>
        <v>358</v>
      </c>
      <c r="S52" s="203">
        <f t="shared" si="20"/>
        <v>0.0003359527639152949</v>
      </c>
      <c r="T52" s="202">
        <v>217</v>
      </c>
      <c r="U52" s="200"/>
      <c r="V52" s="201"/>
      <c r="W52" s="200"/>
      <c r="X52" s="184">
        <f t="shared" si="21"/>
        <v>217</v>
      </c>
      <c r="Y52" s="199">
        <f t="shared" si="22"/>
        <v>0.6497695852534562</v>
      </c>
    </row>
    <row r="53" spans="1:25" ht="19.5" customHeight="1" thickBot="1">
      <c r="A53" s="205" t="s">
        <v>148</v>
      </c>
      <c r="B53" s="202">
        <v>102</v>
      </c>
      <c r="C53" s="200">
        <v>237</v>
      </c>
      <c r="D53" s="201">
        <v>0</v>
      </c>
      <c r="E53" s="200">
        <v>0</v>
      </c>
      <c r="F53" s="201">
        <f t="shared" si="15"/>
        <v>339</v>
      </c>
      <c r="G53" s="203">
        <f t="shared" si="16"/>
        <v>0.000318122868623701</v>
      </c>
      <c r="H53" s="202">
        <v>0</v>
      </c>
      <c r="I53" s="200">
        <v>0</v>
      </c>
      <c r="J53" s="201"/>
      <c r="K53" s="200"/>
      <c r="L53" s="201">
        <f t="shared" si="17"/>
        <v>0</v>
      </c>
      <c r="M53" s="204" t="str">
        <f t="shared" si="18"/>
        <v>         /0</v>
      </c>
      <c r="N53" s="202">
        <v>102</v>
      </c>
      <c r="O53" s="200">
        <v>237</v>
      </c>
      <c r="P53" s="201">
        <v>0</v>
      </c>
      <c r="Q53" s="200">
        <v>0</v>
      </c>
      <c r="R53" s="201">
        <f t="shared" si="19"/>
        <v>339</v>
      </c>
      <c r="S53" s="203">
        <f t="shared" si="20"/>
        <v>0.000318122868623701</v>
      </c>
      <c r="T53" s="202">
        <v>0</v>
      </c>
      <c r="U53" s="200">
        <v>0</v>
      </c>
      <c r="V53" s="201"/>
      <c r="W53" s="200"/>
      <c r="X53" s="184">
        <f t="shared" si="21"/>
        <v>0</v>
      </c>
      <c r="Y53" s="199" t="str">
        <f t="shared" si="22"/>
        <v>         /0</v>
      </c>
    </row>
    <row r="54" spans="1:25" s="238" customFormat="1" ht="19.5" customHeight="1">
      <c r="A54" s="247" t="s">
        <v>54</v>
      </c>
      <c r="B54" s="244">
        <f>SUM(B55:B67)</f>
        <v>164285</v>
      </c>
      <c r="C54" s="243">
        <f>SUM(C55:C67)</f>
        <v>152220</v>
      </c>
      <c r="D54" s="242">
        <f>SUM(D55:D67)</f>
        <v>2478</v>
      </c>
      <c r="E54" s="243">
        <f>SUM(E55:E67)</f>
        <v>2786</v>
      </c>
      <c r="F54" s="242">
        <f>SUM(B54:E54)</f>
        <v>321769</v>
      </c>
      <c r="G54" s="245">
        <f>F54/$F$9</f>
        <v>0.3019530304253087</v>
      </c>
      <c r="H54" s="244">
        <f>SUM(H55:H67)</f>
        <v>148086</v>
      </c>
      <c r="I54" s="243">
        <f>SUM(I55:I67)</f>
        <v>142768</v>
      </c>
      <c r="J54" s="242">
        <f>SUM(J55:J67)</f>
        <v>5406</v>
      </c>
      <c r="K54" s="243">
        <f>SUM(K55:K67)</f>
        <v>5971</v>
      </c>
      <c r="L54" s="242">
        <f>SUM(H54:K54)</f>
        <v>302231</v>
      </c>
      <c r="M54" s="246">
        <f>IF(ISERROR(F54/L54-1),"         /0",(F54/L54-1))</f>
        <v>0.06464591653404184</v>
      </c>
      <c r="N54" s="244">
        <f>SUM(N55:N67)</f>
        <v>164285</v>
      </c>
      <c r="O54" s="243">
        <f>SUM(O55:O67)</f>
        <v>152220</v>
      </c>
      <c r="P54" s="242">
        <f>SUM(P55:P67)</f>
        <v>2478</v>
      </c>
      <c r="Q54" s="243">
        <f>SUM(Q55:Q67)</f>
        <v>2786</v>
      </c>
      <c r="R54" s="242">
        <f>SUM(N54:Q54)</f>
        <v>321769</v>
      </c>
      <c r="S54" s="245">
        <f>R54/$R$9</f>
        <v>0.3019530304253087</v>
      </c>
      <c r="T54" s="244">
        <f>SUM(T55:T67)</f>
        <v>148086</v>
      </c>
      <c r="U54" s="243">
        <f>SUM(U55:U67)</f>
        <v>142768</v>
      </c>
      <c r="V54" s="242">
        <f>SUM(V55:V67)</f>
        <v>5406</v>
      </c>
      <c r="W54" s="243">
        <f>SUM(W55:W67)</f>
        <v>5971</v>
      </c>
      <c r="X54" s="242">
        <f>SUM(T54:W54)</f>
        <v>302231</v>
      </c>
      <c r="Y54" s="239">
        <f>IF(ISERROR(R54/X54-1),"         /0",IF(R54/X54&gt;5,"  *  ",(R54/X54-1)))</f>
        <v>0.06464591653404184</v>
      </c>
    </row>
    <row r="55" spans="1:25" s="175" customFormat="1" ht="19.5" customHeight="1">
      <c r="A55" s="190" t="s">
        <v>147</v>
      </c>
      <c r="B55" s="188">
        <v>77026</v>
      </c>
      <c r="C55" s="185">
        <v>70991</v>
      </c>
      <c r="D55" s="184">
        <v>0</v>
      </c>
      <c r="E55" s="185">
        <v>0</v>
      </c>
      <c r="F55" s="184">
        <f>SUM(B55:E55)</f>
        <v>148017</v>
      </c>
      <c r="G55" s="187">
        <f>F55/$F$9</f>
        <v>0.1389014532303078</v>
      </c>
      <c r="H55" s="188">
        <v>72088</v>
      </c>
      <c r="I55" s="185">
        <v>67193</v>
      </c>
      <c r="J55" s="184"/>
      <c r="K55" s="185"/>
      <c r="L55" s="184">
        <f>SUM(H55:K55)</f>
        <v>139281</v>
      </c>
      <c r="M55" s="189">
        <f>IF(ISERROR(F55/L55-1),"         /0",(F55/L55-1))</f>
        <v>0.06272212290262136</v>
      </c>
      <c r="N55" s="188">
        <v>77026</v>
      </c>
      <c r="O55" s="185">
        <v>70991</v>
      </c>
      <c r="P55" s="184">
        <v>0</v>
      </c>
      <c r="Q55" s="185">
        <v>0</v>
      </c>
      <c r="R55" s="184">
        <f>SUM(N55:Q55)</f>
        <v>148017</v>
      </c>
      <c r="S55" s="187">
        <f>R55/$R$9</f>
        <v>0.1389014532303078</v>
      </c>
      <c r="T55" s="186">
        <v>72088</v>
      </c>
      <c r="U55" s="185">
        <v>67193</v>
      </c>
      <c r="V55" s="184"/>
      <c r="W55" s="185"/>
      <c r="X55" s="184">
        <f>SUM(T55:W55)</f>
        <v>139281</v>
      </c>
      <c r="Y55" s="183">
        <f>IF(ISERROR(R55/X55-1),"         /0",IF(R55/X55&gt;5,"  *  ",(R55/X55-1)))</f>
        <v>0.06272212290262136</v>
      </c>
    </row>
    <row r="56" spans="1:25" s="175" customFormat="1" ht="19.5" customHeight="1">
      <c r="A56" s="190" t="s">
        <v>144</v>
      </c>
      <c r="B56" s="188">
        <v>29908</v>
      </c>
      <c r="C56" s="185">
        <v>30472</v>
      </c>
      <c r="D56" s="184">
        <v>2327</v>
      </c>
      <c r="E56" s="185">
        <v>2750</v>
      </c>
      <c r="F56" s="184">
        <f aca="true" t="shared" si="23" ref="F56:F67">SUM(B56:E56)</f>
        <v>65457</v>
      </c>
      <c r="G56" s="187">
        <f aca="true" t="shared" si="24" ref="G56:G67">F56/$F$9</f>
        <v>0.06142586611062418</v>
      </c>
      <c r="H56" s="188">
        <v>31030</v>
      </c>
      <c r="I56" s="185">
        <v>31519</v>
      </c>
      <c r="J56" s="184">
        <v>4890</v>
      </c>
      <c r="K56" s="185">
        <v>5391</v>
      </c>
      <c r="L56" s="184">
        <f aca="true" t="shared" si="25" ref="L56:L67">SUM(H56:K56)</f>
        <v>72830</v>
      </c>
      <c r="M56" s="189">
        <f aca="true" t="shared" si="26" ref="M56:M67">IF(ISERROR(F56/L56-1),"         /0",(F56/L56-1))</f>
        <v>-0.10123575449677336</v>
      </c>
      <c r="N56" s="188">
        <v>29908</v>
      </c>
      <c r="O56" s="185">
        <v>30472</v>
      </c>
      <c r="P56" s="184">
        <v>2327</v>
      </c>
      <c r="Q56" s="185">
        <v>2750</v>
      </c>
      <c r="R56" s="184">
        <f aca="true" t="shared" si="27" ref="R56:R67">SUM(N56:Q56)</f>
        <v>65457</v>
      </c>
      <c r="S56" s="187">
        <f aca="true" t="shared" si="28" ref="S56:S67">R56/$R$9</f>
        <v>0.06142586611062418</v>
      </c>
      <c r="T56" s="186">
        <v>31030</v>
      </c>
      <c r="U56" s="185">
        <v>31519</v>
      </c>
      <c r="V56" s="184">
        <v>4890</v>
      </c>
      <c r="W56" s="185">
        <v>5391</v>
      </c>
      <c r="X56" s="184">
        <f aca="true" t="shared" si="29" ref="X56:X67">SUM(T56:W56)</f>
        <v>72830</v>
      </c>
      <c r="Y56" s="183">
        <f aca="true" t="shared" si="30" ref="Y56:Y67">IF(ISERROR(R56/X56-1),"         /0",IF(R56/X56&gt;5,"  *  ",(R56/X56-1)))</f>
        <v>-0.10123575449677336</v>
      </c>
    </row>
    <row r="57" spans="1:25" s="175" customFormat="1" ht="19.5" customHeight="1">
      <c r="A57" s="190" t="s">
        <v>161</v>
      </c>
      <c r="B57" s="188">
        <v>8219</v>
      </c>
      <c r="C57" s="185">
        <v>7024</v>
      </c>
      <c r="D57" s="184">
        <v>0</v>
      </c>
      <c r="E57" s="185">
        <v>0</v>
      </c>
      <c r="F57" s="184">
        <f>SUM(B57:E57)</f>
        <v>15243</v>
      </c>
      <c r="G57" s="187">
        <f>F57/$F$9</f>
        <v>0.01430426810156659</v>
      </c>
      <c r="H57" s="188">
        <v>5830</v>
      </c>
      <c r="I57" s="185">
        <v>5188</v>
      </c>
      <c r="J57" s="184"/>
      <c r="K57" s="185"/>
      <c r="L57" s="184">
        <f>SUM(H57:K57)</f>
        <v>11018</v>
      </c>
      <c r="M57" s="189">
        <f>IF(ISERROR(F57/L57-1),"         /0",(F57/L57-1))</f>
        <v>0.38346342348883655</v>
      </c>
      <c r="N57" s="188">
        <v>8219</v>
      </c>
      <c r="O57" s="185">
        <v>7024</v>
      </c>
      <c r="P57" s="184">
        <v>0</v>
      </c>
      <c r="Q57" s="185">
        <v>0</v>
      </c>
      <c r="R57" s="184">
        <f>SUM(N57:Q57)</f>
        <v>15243</v>
      </c>
      <c r="S57" s="187">
        <f>R57/$R$9</f>
        <v>0.01430426810156659</v>
      </c>
      <c r="T57" s="186">
        <v>5830</v>
      </c>
      <c r="U57" s="185">
        <v>5188</v>
      </c>
      <c r="V57" s="184"/>
      <c r="W57" s="185"/>
      <c r="X57" s="184">
        <f>SUM(T57:W57)</f>
        <v>11018</v>
      </c>
      <c r="Y57" s="183">
        <f>IF(ISERROR(R57/X57-1),"         /0",IF(R57/X57&gt;5,"  *  ",(R57/X57-1)))</f>
        <v>0.38346342348883655</v>
      </c>
    </row>
    <row r="58" spans="1:25" s="175" customFormat="1" ht="19.5" customHeight="1">
      <c r="A58" s="190" t="s">
        <v>168</v>
      </c>
      <c r="B58" s="188">
        <v>7222</v>
      </c>
      <c r="C58" s="185">
        <v>7850</v>
      </c>
      <c r="D58" s="184">
        <v>0</v>
      </c>
      <c r="E58" s="185">
        <v>0</v>
      </c>
      <c r="F58" s="184">
        <f>SUM(B58:E58)</f>
        <v>15072</v>
      </c>
      <c r="G58" s="187">
        <f>F58/$F$9</f>
        <v>0.014143799043942246</v>
      </c>
      <c r="H58" s="188">
        <v>4335</v>
      </c>
      <c r="I58" s="185">
        <v>5910</v>
      </c>
      <c r="J58" s="184"/>
      <c r="K58" s="185"/>
      <c r="L58" s="184">
        <f>SUM(H58:K58)</f>
        <v>10245</v>
      </c>
      <c r="M58" s="189">
        <f>IF(ISERROR(F58/L58-1),"         /0",(F58/L58-1))</f>
        <v>0.4711566617862373</v>
      </c>
      <c r="N58" s="188">
        <v>7222</v>
      </c>
      <c r="O58" s="185">
        <v>7850</v>
      </c>
      <c r="P58" s="184">
        <v>0</v>
      </c>
      <c r="Q58" s="185">
        <v>0</v>
      </c>
      <c r="R58" s="184">
        <f>SUM(N58:Q58)</f>
        <v>15072</v>
      </c>
      <c r="S58" s="187">
        <f>R58/$R$9</f>
        <v>0.014143799043942246</v>
      </c>
      <c r="T58" s="186">
        <v>4335</v>
      </c>
      <c r="U58" s="185">
        <v>5910</v>
      </c>
      <c r="V58" s="184"/>
      <c r="W58" s="185"/>
      <c r="X58" s="184">
        <f>SUM(T58:W58)</f>
        <v>10245</v>
      </c>
      <c r="Y58" s="183">
        <f>IF(ISERROR(R58/X58-1),"         /0",IF(R58/X58&gt;5,"  *  ",(R58/X58-1)))</f>
        <v>0.4711566617862373</v>
      </c>
    </row>
    <row r="59" spans="1:25" s="175" customFormat="1" ht="19.5" customHeight="1">
      <c r="A59" s="190" t="s">
        <v>169</v>
      </c>
      <c r="B59" s="188">
        <v>6850</v>
      </c>
      <c r="C59" s="185">
        <v>7117</v>
      </c>
      <c r="D59" s="184">
        <v>0</v>
      </c>
      <c r="E59" s="185">
        <v>0</v>
      </c>
      <c r="F59" s="184">
        <f>SUM(B59:E59)</f>
        <v>13967</v>
      </c>
      <c r="G59" s="187">
        <f>F59/$F$9</f>
        <v>0.013106849870404814</v>
      </c>
      <c r="H59" s="188">
        <v>5854</v>
      </c>
      <c r="I59" s="185">
        <v>5282</v>
      </c>
      <c r="J59" s="184"/>
      <c r="K59" s="185"/>
      <c r="L59" s="184">
        <f>SUM(H59:K59)</f>
        <v>11136</v>
      </c>
      <c r="M59" s="189">
        <f>IF(ISERROR(F59/L59-1),"         /0",(F59/L59-1))</f>
        <v>0.2542205459770115</v>
      </c>
      <c r="N59" s="188">
        <v>6850</v>
      </c>
      <c r="O59" s="185">
        <v>7117</v>
      </c>
      <c r="P59" s="184">
        <v>0</v>
      </c>
      <c r="Q59" s="185">
        <v>0</v>
      </c>
      <c r="R59" s="184">
        <f>SUM(N59:Q59)</f>
        <v>13967</v>
      </c>
      <c r="S59" s="187">
        <f>R59/$R$9</f>
        <v>0.013106849870404814</v>
      </c>
      <c r="T59" s="186">
        <v>5854</v>
      </c>
      <c r="U59" s="185">
        <v>5282</v>
      </c>
      <c r="V59" s="184"/>
      <c r="W59" s="185"/>
      <c r="X59" s="184">
        <f>SUM(T59:W59)</f>
        <v>11136</v>
      </c>
      <c r="Y59" s="183">
        <f>IF(ISERROR(R59/X59-1),"         /0",IF(R59/X59&gt;5,"  *  ",(R59/X59-1)))</f>
        <v>0.2542205459770115</v>
      </c>
    </row>
    <row r="60" spans="1:25" s="175" customFormat="1" ht="19.5" customHeight="1">
      <c r="A60" s="190" t="s">
        <v>146</v>
      </c>
      <c r="B60" s="188">
        <v>6669</v>
      </c>
      <c r="C60" s="185">
        <v>5318</v>
      </c>
      <c r="D60" s="184">
        <v>0</v>
      </c>
      <c r="E60" s="185">
        <v>0</v>
      </c>
      <c r="F60" s="184">
        <f>SUM(B60:E60)</f>
        <v>11987</v>
      </c>
      <c r="G60" s="187">
        <f>F60/$F$9</f>
        <v>0.0112487870979124</v>
      </c>
      <c r="H60" s="188">
        <v>6847</v>
      </c>
      <c r="I60" s="185">
        <v>6344</v>
      </c>
      <c r="J60" s="184"/>
      <c r="K60" s="185"/>
      <c r="L60" s="184">
        <f>SUM(H60:K60)</f>
        <v>13191</v>
      </c>
      <c r="M60" s="189">
        <f>IF(ISERROR(F60/L60-1),"         /0",(F60/L60-1))</f>
        <v>-0.09127435372602533</v>
      </c>
      <c r="N60" s="188">
        <v>6669</v>
      </c>
      <c r="O60" s="185">
        <v>5318</v>
      </c>
      <c r="P60" s="184">
        <v>0</v>
      </c>
      <c r="Q60" s="185">
        <v>0</v>
      </c>
      <c r="R60" s="184">
        <f>SUM(N60:Q60)</f>
        <v>11987</v>
      </c>
      <c r="S60" s="187">
        <f>R60/$R$9</f>
        <v>0.0112487870979124</v>
      </c>
      <c r="T60" s="186">
        <v>6847</v>
      </c>
      <c r="U60" s="185">
        <v>6344</v>
      </c>
      <c r="V60" s="184"/>
      <c r="W60" s="185"/>
      <c r="X60" s="184">
        <f>SUM(T60:W60)</f>
        <v>13191</v>
      </c>
      <c r="Y60" s="183">
        <f>IF(ISERROR(R60/X60-1),"         /0",IF(R60/X60&gt;5,"  *  ",(R60/X60-1)))</f>
        <v>-0.09127435372602533</v>
      </c>
    </row>
    <row r="61" spans="1:25" s="175" customFormat="1" ht="19.5" customHeight="1">
      <c r="A61" s="190" t="s">
        <v>159</v>
      </c>
      <c r="B61" s="188">
        <v>6547</v>
      </c>
      <c r="C61" s="185">
        <v>5007</v>
      </c>
      <c r="D61" s="184">
        <v>97</v>
      </c>
      <c r="E61" s="185">
        <v>0</v>
      </c>
      <c r="F61" s="184">
        <f>SUM(B61:E61)</f>
        <v>11651</v>
      </c>
      <c r="G61" s="187">
        <f>F61/$F$9</f>
        <v>0.010933479475913688</v>
      </c>
      <c r="H61" s="188">
        <v>5487</v>
      </c>
      <c r="I61" s="185">
        <v>5284</v>
      </c>
      <c r="J61" s="184">
        <v>107</v>
      </c>
      <c r="K61" s="185"/>
      <c r="L61" s="184">
        <f>SUM(H61:K61)</f>
        <v>10878</v>
      </c>
      <c r="M61" s="189">
        <f>IF(ISERROR(F61/L61-1),"         /0",(F61/L61-1))</f>
        <v>0.07106085677514251</v>
      </c>
      <c r="N61" s="188">
        <v>6547</v>
      </c>
      <c r="O61" s="185">
        <v>5007</v>
      </c>
      <c r="P61" s="184">
        <v>97</v>
      </c>
      <c r="Q61" s="185">
        <v>0</v>
      </c>
      <c r="R61" s="184">
        <f>SUM(N61:Q61)</f>
        <v>11651</v>
      </c>
      <c r="S61" s="187">
        <f>R61/$R$9</f>
        <v>0.010933479475913688</v>
      </c>
      <c r="T61" s="186">
        <v>5487</v>
      </c>
      <c r="U61" s="185">
        <v>5284</v>
      </c>
      <c r="V61" s="184">
        <v>107</v>
      </c>
      <c r="W61" s="185"/>
      <c r="X61" s="184">
        <f>SUM(T61:W61)</f>
        <v>10878</v>
      </c>
      <c r="Y61" s="183">
        <f>IF(ISERROR(R61/X61-1),"         /0",IF(R61/X61&gt;5,"  *  ",(R61/X61-1)))</f>
        <v>0.07106085677514251</v>
      </c>
    </row>
    <row r="62" spans="1:25" s="175" customFormat="1" ht="19.5" customHeight="1">
      <c r="A62" s="190" t="s">
        <v>145</v>
      </c>
      <c r="B62" s="188">
        <v>5895</v>
      </c>
      <c r="C62" s="185">
        <v>5465</v>
      </c>
      <c r="D62" s="184">
        <v>0</v>
      </c>
      <c r="E62" s="185">
        <v>0</v>
      </c>
      <c r="F62" s="184">
        <f t="shared" si="23"/>
        <v>11360</v>
      </c>
      <c r="G62" s="187">
        <f t="shared" si="24"/>
        <v>0.010660400553289803</v>
      </c>
      <c r="H62" s="188">
        <v>2933</v>
      </c>
      <c r="I62" s="185">
        <v>4823</v>
      </c>
      <c r="J62" s="184">
        <v>345</v>
      </c>
      <c r="K62" s="185">
        <v>515</v>
      </c>
      <c r="L62" s="184">
        <f t="shared" si="25"/>
        <v>8616</v>
      </c>
      <c r="M62" s="189">
        <f t="shared" si="26"/>
        <v>0.31847725162488394</v>
      </c>
      <c r="N62" s="188">
        <v>5895</v>
      </c>
      <c r="O62" s="185">
        <v>5465</v>
      </c>
      <c r="P62" s="184">
        <v>0</v>
      </c>
      <c r="Q62" s="185">
        <v>0</v>
      </c>
      <c r="R62" s="184">
        <f t="shared" si="27"/>
        <v>11360</v>
      </c>
      <c r="S62" s="187">
        <f t="shared" si="28"/>
        <v>0.010660400553289803</v>
      </c>
      <c r="T62" s="186">
        <v>2933</v>
      </c>
      <c r="U62" s="185">
        <v>4823</v>
      </c>
      <c r="V62" s="184">
        <v>345</v>
      </c>
      <c r="W62" s="185">
        <v>515</v>
      </c>
      <c r="X62" s="184">
        <f t="shared" si="29"/>
        <v>8616</v>
      </c>
      <c r="Y62" s="183">
        <f t="shared" si="30"/>
        <v>0.31847725162488394</v>
      </c>
    </row>
    <row r="63" spans="1:25" s="175" customFormat="1" ht="19.5" customHeight="1">
      <c r="A63" s="190" t="s">
        <v>153</v>
      </c>
      <c r="B63" s="188">
        <v>5853</v>
      </c>
      <c r="C63" s="185">
        <v>5359</v>
      </c>
      <c r="D63" s="184">
        <v>0</v>
      </c>
      <c r="E63" s="185">
        <v>0</v>
      </c>
      <c r="F63" s="184">
        <f>SUM(B63:E63)</f>
        <v>11212</v>
      </c>
      <c r="G63" s="187">
        <f>F63/$F$9</f>
        <v>0.010521515053123704</v>
      </c>
      <c r="H63" s="188">
        <v>6317</v>
      </c>
      <c r="I63" s="185">
        <v>5611</v>
      </c>
      <c r="J63" s="184"/>
      <c r="K63" s="185"/>
      <c r="L63" s="184">
        <f>SUM(H63:K63)</f>
        <v>11928</v>
      </c>
      <c r="M63" s="189">
        <f>IF(ISERROR(F63/L63-1),"         /0",(F63/L63-1))</f>
        <v>-0.06002682763246148</v>
      </c>
      <c r="N63" s="188">
        <v>5853</v>
      </c>
      <c r="O63" s="185">
        <v>5359</v>
      </c>
      <c r="P63" s="184">
        <v>0</v>
      </c>
      <c r="Q63" s="185">
        <v>0</v>
      </c>
      <c r="R63" s="184">
        <f>SUM(N63:Q63)</f>
        <v>11212</v>
      </c>
      <c r="S63" s="187">
        <f>R63/$R$9</f>
        <v>0.010521515053123704</v>
      </c>
      <c r="T63" s="186">
        <v>6317</v>
      </c>
      <c r="U63" s="185">
        <v>5611</v>
      </c>
      <c r="V63" s="184"/>
      <c r="W63" s="185"/>
      <c r="X63" s="184">
        <f>SUM(T63:W63)</f>
        <v>11928</v>
      </c>
      <c r="Y63" s="183">
        <f>IF(ISERROR(R63/X63-1),"         /0",IF(R63/X63&gt;5,"  *  ",(R63/X63-1)))</f>
        <v>-0.06002682763246148</v>
      </c>
    </row>
    <row r="64" spans="1:25" s="175" customFormat="1" ht="19.5" customHeight="1">
      <c r="A64" s="190" t="s">
        <v>165</v>
      </c>
      <c r="B64" s="188">
        <v>6608</v>
      </c>
      <c r="C64" s="185">
        <v>4479</v>
      </c>
      <c r="D64" s="184">
        <v>0</v>
      </c>
      <c r="E64" s="185">
        <v>0</v>
      </c>
      <c r="F64" s="184">
        <f t="shared" si="23"/>
        <v>11087</v>
      </c>
      <c r="G64" s="187">
        <f t="shared" si="24"/>
        <v>0.010404213110415849</v>
      </c>
      <c r="H64" s="188">
        <v>5193</v>
      </c>
      <c r="I64" s="185">
        <v>3837</v>
      </c>
      <c r="J64" s="184"/>
      <c r="K64" s="185"/>
      <c r="L64" s="184">
        <f t="shared" si="25"/>
        <v>9030</v>
      </c>
      <c r="M64" s="189">
        <f t="shared" si="26"/>
        <v>0.22779623477297894</v>
      </c>
      <c r="N64" s="188">
        <v>6608</v>
      </c>
      <c r="O64" s="185">
        <v>4479</v>
      </c>
      <c r="P64" s="184">
        <v>0</v>
      </c>
      <c r="Q64" s="185">
        <v>0</v>
      </c>
      <c r="R64" s="184">
        <f t="shared" si="27"/>
        <v>11087</v>
      </c>
      <c r="S64" s="187">
        <f t="shared" si="28"/>
        <v>0.010404213110415849</v>
      </c>
      <c r="T64" s="186">
        <v>5193</v>
      </c>
      <c r="U64" s="185">
        <v>3837</v>
      </c>
      <c r="V64" s="184"/>
      <c r="W64" s="185"/>
      <c r="X64" s="184">
        <f t="shared" si="29"/>
        <v>9030</v>
      </c>
      <c r="Y64" s="183">
        <f t="shared" si="30"/>
        <v>0.22779623477297894</v>
      </c>
    </row>
    <row r="65" spans="1:25" s="175" customFormat="1" ht="19.5" customHeight="1">
      <c r="A65" s="190" t="s">
        <v>174</v>
      </c>
      <c r="B65" s="188">
        <v>2717</v>
      </c>
      <c r="C65" s="185">
        <v>2429</v>
      </c>
      <c r="D65" s="184">
        <v>0</v>
      </c>
      <c r="E65" s="185">
        <v>0</v>
      </c>
      <c r="F65" s="184">
        <f t="shared" si="23"/>
        <v>5146</v>
      </c>
      <c r="G65" s="187">
        <f t="shared" si="24"/>
        <v>0.004829086377396948</v>
      </c>
      <c r="H65" s="188">
        <v>1978</v>
      </c>
      <c r="I65" s="185">
        <v>1744</v>
      </c>
      <c r="J65" s="184"/>
      <c r="K65" s="185"/>
      <c r="L65" s="184">
        <f t="shared" si="25"/>
        <v>3722</v>
      </c>
      <c r="M65" s="189">
        <f t="shared" si="26"/>
        <v>0.3825900053734552</v>
      </c>
      <c r="N65" s="188">
        <v>2717</v>
      </c>
      <c r="O65" s="185">
        <v>2429</v>
      </c>
      <c r="P65" s="184">
        <v>0</v>
      </c>
      <c r="Q65" s="185">
        <v>0</v>
      </c>
      <c r="R65" s="184">
        <f t="shared" si="27"/>
        <v>5146</v>
      </c>
      <c r="S65" s="187">
        <f t="shared" si="28"/>
        <v>0.004829086377396948</v>
      </c>
      <c r="T65" s="186">
        <v>1978</v>
      </c>
      <c r="U65" s="185">
        <v>1744</v>
      </c>
      <c r="V65" s="184"/>
      <c r="W65" s="185"/>
      <c r="X65" s="184">
        <f t="shared" si="29"/>
        <v>3722</v>
      </c>
      <c r="Y65" s="183">
        <f t="shared" si="30"/>
        <v>0.3825900053734552</v>
      </c>
    </row>
    <row r="66" spans="1:25" s="175" customFormat="1" ht="19.5" customHeight="1">
      <c r="A66" s="190" t="s">
        <v>436</v>
      </c>
      <c r="B66" s="188">
        <v>511</v>
      </c>
      <c r="C66" s="185">
        <v>365</v>
      </c>
      <c r="D66" s="184">
        <v>0</v>
      </c>
      <c r="E66" s="185">
        <v>0</v>
      </c>
      <c r="F66" s="184">
        <f t="shared" si="23"/>
        <v>876</v>
      </c>
      <c r="G66" s="187">
        <f t="shared" si="24"/>
        <v>0.0008220520144966432</v>
      </c>
      <c r="H66" s="188"/>
      <c r="I66" s="185"/>
      <c r="J66" s="184"/>
      <c r="K66" s="185"/>
      <c r="L66" s="184">
        <f t="shared" si="25"/>
        <v>0</v>
      </c>
      <c r="M66" s="189" t="str">
        <f t="shared" si="26"/>
        <v>         /0</v>
      </c>
      <c r="N66" s="188">
        <v>511</v>
      </c>
      <c r="O66" s="185">
        <v>365</v>
      </c>
      <c r="P66" s="184">
        <v>0</v>
      </c>
      <c r="Q66" s="185">
        <v>0</v>
      </c>
      <c r="R66" s="184">
        <f t="shared" si="27"/>
        <v>876</v>
      </c>
      <c r="S66" s="187">
        <f t="shared" si="28"/>
        <v>0.0008220520144966432</v>
      </c>
      <c r="T66" s="186"/>
      <c r="U66" s="185"/>
      <c r="V66" s="184"/>
      <c r="W66" s="185"/>
      <c r="X66" s="184">
        <f t="shared" si="29"/>
        <v>0</v>
      </c>
      <c r="Y66" s="183" t="str">
        <f t="shared" si="30"/>
        <v>         /0</v>
      </c>
    </row>
    <row r="67" spans="1:25" s="175" customFormat="1" ht="19.5" customHeight="1" thickBot="1">
      <c r="A67" s="190" t="s">
        <v>148</v>
      </c>
      <c r="B67" s="188">
        <v>260</v>
      </c>
      <c r="C67" s="185">
        <v>344</v>
      </c>
      <c r="D67" s="184">
        <v>54</v>
      </c>
      <c r="E67" s="185">
        <v>36</v>
      </c>
      <c r="F67" s="184">
        <f t="shared" si="23"/>
        <v>694</v>
      </c>
      <c r="G67" s="187">
        <f t="shared" si="24"/>
        <v>0.0006512603859140073</v>
      </c>
      <c r="H67" s="188">
        <v>194</v>
      </c>
      <c r="I67" s="185">
        <v>33</v>
      </c>
      <c r="J67" s="184">
        <v>64</v>
      </c>
      <c r="K67" s="185">
        <v>65</v>
      </c>
      <c r="L67" s="184">
        <f t="shared" si="25"/>
        <v>356</v>
      </c>
      <c r="M67" s="189">
        <f t="shared" si="26"/>
        <v>0.949438202247191</v>
      </c>
      <c r="N67" s="188">
        <v>260</v>
      </c>
      <c r="O67" s="185">
        <v>344</v>
      </c>
      <c r="P67" s="184">
        <v>54</v>
      </c>
      <c r="Q67" s="185">
        <v>36</v>
      </c>
      <c r="R67" s="184">
        <f t="shared" si="27"/>
        <v>694</v>
      </c>
      <c r="S67" s="187">
        <f t="shared" si="28"/>
        <v>0.0006512603859140073</v>
      </c>
      <c r="T67" s="186">
        <v>194</v>
      </c>
      <c r="U67" s="185">
        <v>33</v>
      </c>
      <c r="V67" s="184">
        <v>64</v>
      </c>
      <c r="W67" s="185">
        <v>65</v>
      </c>
      <c r="X67" s="184">
        <f t="shared" si="29"/>
        <v>356</v>
      </c>
      <c r="Y67" s="183">
        <f t="shared" si="30"/>
        <v>0.949438202247191</v>
      </c>
    </row>
    <row r="68" spans="1:25" s="238" customFormat="1" ht="19.5" customHeight="1">
      <c r="A68" s="247" t="s">
        <v>53</v>
      </c>
      <c r="B68" s="244">
        <f>SUM(B69:B77)</f>
        <v>12372</v>
      </c>
      <c r="C68" s="243">
        <f>SUM(C69:C77)</f>
        <v>12915</v>
      </c>
      <c r="D68" s="242">
        <f>SUM(D69:D77)</f>
        <v>47</v>
      </c>
      <c r="E68" s="243">
        <f>SUM(E69:E77)</f>
        <v>39</v>
      </c>
      <c r="F68" s="242">
        <f aca="true" t="shared" si="31" ref="F68:F78">SUM(B68:E68)</f>
        <v>25373</v>
      </c>
      <c r="G68" s="245">
        <f aca="true" t="shared" si="32" ref="G68:G78">F68/$F$9</f>
        <v>0.023810417538611107</v>
      </c>
      <c r="H68" s="244">
        <f>SUM(H69:H77)</f>
        <v>17151</v>
      </c>
      <c r="I68" s="243">
        <f>SUM(I69:I77)</f>
        <v>17075</v>
      </c>
      <c r="J68" s="242">
        <f>SUM(J69:J77)</f>
        <v>119</v>
      </c>
      <c r="K68" s="243">
        <f>SUM(K69:K77)</f>
        <v>236</v>
      </c>
      <c r="L68" s="242">
        <f aca="true" t="shared" si="33" ref="L68:L78">SUM(H68:K68)</f>
        <v>34581</v>
      </c>
      <c r="M68" s="246">
        <f aca="true" t="shared" si="34" ref="M68:M78">IF(ISERROR(F68/L68-1),"         /0",(F68/L68-1))</f>
        <v>-0.26627338712009485</v>
      </c>
      <c r="N68" s="244">
        <f>SUM(N69:N77)</f>
        <v>12372</v>
      </c>
      <c r="O68" s="243">
        <f>SUM(O69:O77)</f>
        <v>12915</v>
      </c>
      <c r="P68" s="242">
        <f>SUM(P69:P77)</f>
        <v>47</v>
      </c>
      <c r="Q68" s="243">
        <f>SUM(Q69:Q77)</f>
        <v>39</v>
      </c>
      <c r="R68" s="242">
        <f aca="true" t="shared" si="35" ref="R68:R78">SUM(N68:Q68)</f>
        <v>25373</v>
      </c>
      <c r="S68" s="245">
        <f aca="true" t="shared" si="36" ref="S68:S78">R68/$R$9</f>
        <v>0.023810417538611107</v>
      </c>
      <c r="T68" s="244">
        <f>SUM(T69:T77)</f>
        <v>17151</v>
      </c>
      <c r="U68" s="243">
        <f>SUM(U69:U77)</f>
        <v>17075</v>
      </c>
      <c r="V68" s="242">
        <f>SUM(V69:V77)</f>
        <v>119</v>
      </c>
      <c r="W68" s="243">
        <f>SUM(W69:W77)</f>
        <v>236</v>
      </c>
      <c r="X68" s="242">
        <f aca="true" t="shared" si="37" ref="X68:X78">SUM(T68:W68)</f>
        <v>34581</v>
      </c>
      <c r="Y68" s="239">
        <f aca="true" t="shared" si="38" ref="Y68:Y78">IF(ISERROR(R68/X68-1),"         /0",IF(R68/X68&gt;5,"  *  ",(R68/X68-1)))</f>
        <v>-0.26627338712009485</v>
      </c>
    </row>
    <row r="69" spans="1:25" ht="19.5" customHeight="1">
      <c r="A69" s="190" t="s">
        <v>144</v>
      </c>
      <c r="B69" s="188">
        <v>5558</v>
      </c>
      <c r="C69" s="185">
        <v>5909</v>
      </c>
      <c r="D69" s="184">
        <v>0</v>
      </c>
      <c r="E69" s="185">
        <v>0</v>
      </c>
      <c r="F69" s="184">
        <f t="shared" si="31"/>
        <v>11467</v>
      </c>
      <c r="G69" s="187">
        <f t="shared" si="32"/>
        <v>0.010760811016247727</v>
      </c>
      <c r="H69" s="188">
        <v>8198</v>
      </c>
      <c r="I69" s="185">
        <v>8163</v>
      </c>
      <c r="J69" s="184">
        <v>119</v>
      </c>
      <c r="K69" s="185">
        <v>236</v>
      </c>
      <c r="L69" s="184">
        <f t="shared" si="33"/>
        <v>16716</v>
      </c>
      <c r="M69" s="189">
        <f t="shared" si="34"/>
        <v>-0.3140105288346494</v>
      </c>
      <c r="N69" s="188">
        <v>5558</v>
      </c>
      <c r="O69" s="185">
        <v>5909</v>
      </c>
      <c r="P69" s="184"/>
      <c r="Q69" s="185"/>
      <c r="R69" s="184">
        <f t="shared" si="35"/>
        <v>11467</v>
      </c>
      <c r="S69" s="187">
        <f t="shared" si="36"/>
        <v>0.010760811016247727</v>
      </c>
      <c r="T69" s="186">
        <v>8198</v>
      </c>
      <c r="U69" s="185">
        <v>8163</v>
      </c>
      <c r="V69" s="184">
        <v>119</v>
      </c>
      <c r="W69" s="185">
        <v>236</v>
      </c>
      <c r="X69" s="184">
        <f t="shared" si="37"/>
        <v>16716</v>
      </c>
      <c r="Y69" s="183">
        <f t="shared" si="38"/>
        <v>-0.3140105288346494</v>
      </c>
    </row>
    <row r="70" spans="1:25" ht="19.5" customHeight="1">
      <c r="A70" s="190" t="s">
        <v>153</v>
      </c>
      <c r="B70" s="188">
        <v>2484</v>
      </c>
      <c r="C70" s="185">
        <v>2383</v>
      </c>
      <c r="D70" s="184">
        <v>0</v>
      </c>
      <c r="E70" s="185">
        <v>0</v>
      </c>
      <c r="F70" s="184">
        <f t="shared" si="31"/>
        <v>4867</v>
      </c>
      <c r="G70" s="187">
        <f t="shared" si="32"/>
        <v>0.004567268441273017</v>
      </c>
      <c r="H70" s="188">
        <v>5036</v>
      </c>
      <c r="I70" s="185">
        <v>5140</v>
      </c>
      <c r="J70" s="184"/>
      <c r="K70" s="185"/>
      <c r="L70" s="184">
        <f t="shared" si="33"/>
        <v>10176</v>
      </c>
      <c r="M70" s="189">
        <f t="shared" si="34"/>
        <v>-0.5217177672955975</v>
      </c>
      <c r="N70" s="188">
        <v>2484</v>
      </c>
      <c r="O70" s="185">
        <v>2383</v>
      </c>
      <c r="P70" s="184"/>
      <c r="Q70" s="185"/>
      <c r="R70" s="184">
        <f t="shared" si="35"/>
        <v>4867</v>
      </c>
      <c r="S70" s="187">
        <f t="shared" si="36"/>
        <v>0.004567268441273017</v>
      </c>
      <c r="T70" s="186">
        <v>5036</v>
      </c>
      <c r="U70" s="185">
        <v>5140</v>
      </c>
      <c r="V70" s="184"/>
      <c r="W70" s="185"/>
      <c r="X70" s="184">
        <f t="shared" si="37"/>
        <v>10176</v>
      </c>
      <c r="Y70" s="183">
        <f t="shared" si="38"/>
        <v>-0.5217177672955975</v>
      </c>
    </row>
    <row r="71" spans="1:25" ht="19.5" customHeight="1">
      <c r="A71" s="190" t="s">
        <v>145</v>
      </c>
      <c r="B71" s="188">
        <v>1403</v>
      </c>
      <c r="C71" s="185">
        <v>1270</v>
      </c>
      <c r="D71" s="184">
        <v>0</v>
      </c>
      <c r="E71" s="185">
        <v>0</v>
      </c>
      <c r="F71" s="184">
        <f t="shared" si="31"/>
        <v>2673</v>
      </c>
      <c r="G71" s="187">
        <f t="shared" si="32"/>
        <v>0.0025083847428647573</v>
      </c>
      <c r="H71" s="188">
        <v>1084</v>
      </c>
      <c r="I71" s="185">
        <v>890</v>
      </c>
      <c r="J71" s="184"/>
      <c r="K71" s="185"/>
      <c r="L71" s="184">
        <f t="shared" si="33"/>
        <v>1974</v>
      </c>
      <c r="M71" s="189">
        <f t="shared" si="34"/>
        <v>0.3541033434650456</v>
      </c>
      <c r="N71" s="188">
        <v>1403</v>
      </c>
      <c r="O71" s="185">
        <v>1270</v>
      </c>
      <c r="P71" s="184"/>
      <c r="Q71" s="185"/>
      <c r="R71" s="184">
        <f t="shared" si="35"/>
        <v>2673</v>
      </c>
      <c r="S71" s="187">
        <f t="shared" si="36"/>
        <v>0.0025083847428647573</v>
      </c>
      <c r="T71" s="186">
        <v>1084</v>
      </c>
      <c r="U71" s="185">
        <v>890</v>
      </c>
      <c r="V71" s="184"/>
      <c r="W71" s="185"/>
      <c r="X71" s="184">
        <f t="shared" si="37"/>
        <v>1974</v>
      </c>
      <c r="Y71" s="183">
        <f t="shared" si="38"/>
        <v>0.3541033434650456</v>
      </c>
    </row>
    <row r="72" spans="1:25" ht="19.5" customHeight="1">
      <c r="A72" s="190" t="s">
        <v>176</v>
      </c>
      <c r="B72" s="188">
        <v>1233</v>
      </c>
      <c r="C72" s="185">
        <v>1165</v>
      </c>
      <c r="D72" s="184">
        <v>0</v>
      </c>
      <c r="E72" s="185">
        <v>0</v>
      </c>
      <c r="F72" s="184">
        <f t="shared" si="31"/>
        <v>2398</v>
      </c>
      <c r="G72" s="187">
        <f t="shared" si="32"/>
        <v>0.002250320468907478</v>
      </c>
      <c r="H72" s="188">
        <v>1241</v>
      </c>
      <c r="I72" s="185">
        <v>967</v>
      </c>
      <c r="J72" s="184"/>
      <c r="K72" s="185"/>
      <c r="L72" s="184">
        <f t="shared" si="33"/>
        <v>2208</v>
      </c>
      <c r="M72" s="189">
        <f t="shared" si="34"/>
        <v>0.08605072463768115</v>
      </c>
      <c r="N72" s="188">
        <v>1233</v>
      </c>
      <c r="O72" s="185">
        <v>1165</v>
      </c>
      <c r="P72" s="184"/>
      <c r="Q72" s="185"/>
      <c r="R72" s="184">
        <f t="shared" si="35"/>
        <v>2398</v>
      </c>
      <c r="S72" s="187">
        <f t="shared" si="36"/>
        <v>0.002250320468907478</v>
      </c>
      <c r="T72" s="186">
        <v>1241</v>
      </c>
      <c r="U72" s="185">
        <v>967</v>
      </c>
      <c r="V72" s="184"/>
      <c r="W72" s="185"/>
      <c r="X72" s="184">
        <f t="shared" si="37"/>
        <v>2208</v>
      </c>
      <c r="Y72" s="183">
        <f t="shared" si="38"/>
        <v>0.08605072463768115</v>
      </c>
    </row>
    <row r="73" spans="1:25" ht="19.5" customHeight="1">
      <c r="A73" s="190" t="s">
        <v>147</v>
      </c>
      <c r="B73" s="188">
        <v>845</v>
      </c>
      <c r="C73" s="185">
        <v>1263</v>
      </c>
      <c r="D73" s="184">
        <v>0</v>
      </c>
      <c r="E73" s="185">
        <v>0</v>
      </c>
      <c r="F73" s="184">
        <f t="shared" si="31"/>
        <v>2108</v>
      </c>
      <c r="G73" s="187">
        <f t="shared" si="32"/>
        <v>0.0019781799618252558</v>
      </c>
      <c r="H73" s="188">
        <v>807</v>
      </c>
      <c r="I73" s="185">
        <v>877</v>
      </c>
      <c r="J73" s="184"/>
      <c r="K73" s="185"/>
      <c r="L73" s="184">
        <f t="shared" si="33"/>
        <v>1684</v>
      </c>
      <c r="M73" s="189">
        <f t="shared" si="34"/>
        <v>0.25178147268408546</v>
      </c>
      <c r="N73" s="188">
        <v>845</v>
      </c>
      <c r="O73" s="185">
        <v>1263</v>
      </c>
      <c r="P73" s="184"/>
      <c r="Q73" s="185"/>
      <c r="R73" s="184">
        <f t="shared" si="35"/>
        <v>2108</v>
      </c>
      <c r="S73" s="187">
        <f t="shared" si="36"/>
        <v>0.0019781799618252558</v>
      </c>
      <c r="T73" s="186">
        <v>807</v>
      </c>
      <c r="U73" s="185">
        <v>877</v>
      </c>
      <c r="V73" s="184"/>
      <c r="W73" s="185"/>
      <c r="X73" s="184">
        <f t="shared" si="37"/>
        <v>1684</v>
      </c>
      <c r="Y73" s="183">
        <f t="shared" si="38"/>
        <v>0.25178147268408546</v>
      </c>
    </row>
    <row r="74" spans="1:25" ht="19.5" customHeight="1">
      <c r="A74" s="190" t="s">
        <v>177</v>
      </c>
      <c r="B74" s="188">
        <v>240</v>
      </c>
      <c r="C74" s="185">
        <v>335</v>
      </c>
      <c r="D74" s="184">
        <v>0</v>
      </c>
      <c r="E74" s="185">
        <v>0</v>
      </c>
      <c r="F74" s="184">
        <f>SUM(B74:E74)</f>
        <v>575</v>
      </c>
      <c r="G74" s="187">
        <f>F74/$F$9</f>
        <v>0.00053958893645613</v>
      </c>
      <c r="H74" s="188">
        <v>318</v>
      </c>
      <c r="I74" s="185">
        <v>512</v>
      </c>
      <c r="J74" s="184"/>
      <c r="K74" s="185"/>
      <c r="L74" s="184">
        <f>SUM(H74:K74)</f>
        <v>830</v>
      </c>
      <c r="M74" s="189">
        <f>IF(ISERROR(F74/L74-1),"         /0",(F74/L74-1))</f>
        <v>-0.30722891566265065</v>
      </c>
      <c r="N74" s="188">
        <v>240</v>
      </c>
      <c r="O74" s="185">
        <v>335</v>
      </c>
      <c r="P74" s="184"/>
      <c r="Q74" s="185"/>
      <c r="R74" s="184">
        <f>SUM(N74:Q74)</f>
        <v>575</v>
      </c>
      <c r="S74" s="187">
        <f>R74/$R$9</f>
        <v>0.00053958893645613</v>
      </c>
      <c r="T74" s="186">
        <v>318</v>
      </c>
      <c r="U74" s="185">
        <v>512</v>
      </c>
      <c r="V74" s="184"/>
      <c r="W74" s="185"/>
      <c r="X74" s="184">
        <f>SUM(T74:W74)</f>
        <v>830</v>
      </c>
      <c r="Y74" s="183">
        <f>IF(ISERROR(R74/X74-1),"         /0",IF(R74/X74&gt;5,"  *  ",(R74/X74-1)))</f>
        <v>-0.30722891566265065</v>
      </c>
    </row>
    <row r="75" spans="1:25" ht="19.5" customHeight="1">
      <c r="A75" s="190" t="s">
        <v>437</v>
      </c>
      <c r="B75" s="188">
        <v>257</v>
      </c>
      <c r="C75" s="185">
        <v>223</v>
      </c>
      <c r="D75" s="184">
        <v>0</v>
      </c>
      <c r="E75" s="185">
        <v>0</v>
      </c>
      <c r="F75" s="184">
        <f>SUM(B75:E75)</f>
        <v>480</v>
      </c>
      <c r="G75" s="187">
        <f>F75/$F$9</f>
        <v>0.0004504394599981607</v>
      </c>
      <c r="H75" s="188"/>
      <c r="I75" s="185"/>
      <c r="J75" s="184"/>
      <c r="K75" s="185"/>
      <c r="L75" s="184">
        <f>SUM(H75:K75)</f>
        <v>0</v>
      </c>
      <c r="M75" s="189" t="str">
        <f>IF(ISERROR(F75/L75-1),"         /0",(F75/L75-1))</f>
        <v>         /0</v>
      </c>
      <c r="N75" s="188">
        <v>257</v>
      </c>
      <c r="O75" s="185">
        <v>223</v>
      </c>
      <c r="P75" s="184"/>
      <c r="Q75" s="185"/>
      <c r="R75" s="184">
        <f>SUM(N75:Q75)</f>
        <v>480</v>
      </c>
      <c r="S75" s="187">
        <f>R75/$R$9</f>
        <v>0.0004504394599981607</v>
      </c>
      <c r="T75" s="186"/>
      <c r="U75" s="185"/>
      <c r="V75" s="184"/>
      <c r="W75" s="185"/>
      <c r="X75" s="184">
        <f>SUM(T75:W75)</f>
        <v>0</v>
      </c>
      <c r="Y75" s="183" t="str">
        <f>IF(ISERROR(R75/X75-1),"         /0",IF(R75/X75&gt;5,"  *  ",(R75/X75-1)))</f>
        <v>         /0</v>
      </c>
    </row>
    <row r="76" spans="1:25" ht="19.5" customHeight="1">
      <c r="A76" s="190" t="s">
        <v>165</v>
      </c>
      <c r="B76" s="188">
        <v>195</v>
      </c>
      <c r="C76" s="185">
        <v>264</v>
      </c>
      <c r="D76" s="184">
        <v>0</v>
      </c>
      <c r="E76" s="185">
        <v>0</v>
      </c>
      <c r="F76" s="184">
        <f t="shared" si="31"/>
        <v>459</v>
      </c>
      <c r="G76" s="187">
        <f t="shared" si="32"/>
        <v>0.00043073273362324117</v>
      </c>
      <c r="H76" s="188">
        <v>293</v>
      </c>
      <c r="I76" s="185">
        <v>360</v>
      </c>
      <c r="J76" s="184"/>
      <c r="K76" s="185"/>
      <c r="L76" s="184">
        <f t="shared" si="33"/>
        <v>653</v>
      </c>
      <c r="M76" s="189">
        <f t="shared" si="34"/>
        <v>-0.2970903522205207</v>
      </c>
      <c r="N76" s="188">
        <v>195</v>
      </c>
      <c r="O76" s="185">
        <v>264</v>
      </c>
      <c r="P76" s="184"/>
      <c r="Q76" s="185"/>
      <c r="R76" s="184">
        <f t="shared" si="35"/>
        <v>459</v>
      </c>
      <c r="S76" s="187">
        <f t="shared" si="36"/>
        <v>0.00043073273362324117</v>
      </c>
      <c r="T76" s="186">
        <v>293</v>
      </c>
      <c r="U76" s="185">
        <v>360</v>
      </c>
      <c r="V76" s="184"/>
      <c r="W76" s="185"/>
      <c r="X76" s="184">
        <f t="shared" si="37"/>
        <v>653</v>
      </c>
      <c r="Y76" s="183">
        <f t="shared" si="38"/>
        <v>-0.2970903522205207</v>
      </c>
    </row>
    <row r="77" spans="1:25" ht="19.5" customHeight="1" thickBot="1">
      <c r="A77" s="190" t="s">
        <v>148</v>
      </c>
      <c r="B77" s="188">
        <v>157</v>
      </c>
      <c r="C77" s="185">
        <v>103</v>
      </c>
      <c r="D77" s="184">
        <v>47</v>
      </c>
      <c r="E77" s="185">
        <v>39</v>
      </c>
      <c r="F77" s="184">
        <f t="shared" si="31"/>
        <v>346</v>
      </c>
      <c r="G77" s="187">
        <f t="shared" si="32"/>
        <v>0.00032469177741534087</v>
      </c>
      <c r="H77" s="188">
        <v>174</v>
      </c>
      <c r="I77" s="185">
        <v>166</v>
      </c>
      <c r="J77" s="184"/>
      <c r="K77" s="185"/>
      <c r="L77" s="184">
        <f t="shared" si="33"/>
        <v>340</v>
      </c>
      <c r="M77" s="189">
        <f t="shared" si="34"/>
        <v>0.01764705882352935</v>
      </c>
      <c r="N77" s="188">
        <v>157</v>
      </c>
      <c r="O77" s="185">
        <v>103</v>
      </c>
      <c r="P77" s="184">
        <v>47</v>
      </c>
      <c r="Q77" s="185">
        <v>39</v>
      </c>
      <c r="R77" s="184">
        <f t="shared" si="35"/>
        <v>346</v>
      </c>
      <c r="S77" s="187">
        <f t="shared" si="36"/>
        <v>0.00032469177741534087</v>
      </c>
      <c r="T77" s="186">
        <v>174</v>
      </c>
      <c r="U77" s="185">
        <v>166</v>
      </c>
      <c r="V77" s="184"/>
      <c r="W77" s="185"/>
      <c r="X77" s="184">
        <f t="shared" si="37"/>
        <v>340</v>
      </c>
      <c r="Y77" s="183">
        <f t="shared" si="38"/>
        <v>0.01764705882352935</v>
      </c>
    </row>
    <row r="78" spans="1:25" s="175" customFormat="1" ht="19.5" customHeight="1" thickBot="1">
      <c r="A78" s="234" t="s">
        <v>52</v>
      </c>
      <c r="B78" s="231">
        <v>4188</v>
      </c>
      <c r="C78" s="230">
        <v>4180</v>
      </c>
      <c r="D78" s="229">
        <v>0</v>
      </c>
      <c r="E78" s="230">
        <v>0</v>
      </c>
      <c r="F78" s="229">
        <f t="shared" si="31"/>
        <v>8368</v>
      </c>
      <c r="G78" s="232">
        <f t="shared" si="32"/>
        <v>0.007852661252634601</v>
      </c>
      <c r="H78" s="231">
        <v>2557</v>
      </c>
      <c r="I78" s="230">
        <v>530</v>
      </c>
      <c r="J78" s="229">
        <v>0</v>
      </c>
      <c r="K78" s="230">
        <v>0</v>
      </c>
      <c r="L78" s="229">
        <f t="shared" si="33"/>
        <v>3087</v>
      </c>
      <c r="M78" s="233">
        <f t="shared" si="34"/>
        <v>1.7107223841917718</v>
      </c>
      <c r="N78" s="231">
        <v>4188</v>
      </c>
      <c r="O78" s="230">
        <v>4180</v>
      </c>
      <c r="P78" s="229">
        <v>0</v>
      </c>
      <c r="Q78" s="230">
        <v>0</v>
      </c>
      <c r="R78" s="229">
        <f t="shared" si="35"/>
        <v>8368</v>
      </c>
      <c r="S78" s="232">
        <f t="shared" si="36"/>
        <v>0.007852661252634601</v>
      </c>
      <c r="T78" s="231">
        <v>2557</v>
      </c>
      <c r="U78" s="230">
        <v>530</v>
      </c>
      <c r="V78" s="229">
        <v>0</v>
      </c>
      <c r="W78" s="230">
        <v>0</v>
      </c>
      <c r="X78" s="229">
        <f t="shared" si="37"/>
        <v>3087</v>
      </c>
      <c r="Y78" s="226">
        <f t="shared" si="38"/>
        <v>1.7107223841917718</v>
      </c>
    </row>
    <row r="79" ht="15" thickTop="1">
      <c r="A79" s="110" t="s">
        <v>139</v>
      </c>
    </row>
    <row r="80" ht="14.25">
      <c r="A80" s="110" t="s">
        <v>63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79:Y65536 M79:M65536 Y3 M3">
    <cfRule type="cellIs" priority="5" dxfId="91" operator="lessThan" stopIfTrue="1">
      <formula>0</formula>
    </cfRule>
  </conditionalFormatting>
  <conditionalFormatting sqref="Y9:Y62 M9:M62 M64:M78 Y64:Y78">
    <cfRule type="cellIs" priority="6" dxfId="91" operator="lessThan" stopIfTrue="1">
      <formula>0</formula>
    </cfRule>
    <cfRule type="cellIs" priority="7" dxfId="93" operator="greaterThanOrEqual" stopIfTrue="1">
      <formula>0</formula>
    </cfRule>
  </conditionalFormatting>
  <conditionalFormatting sqref="M5 Y5 Y7:Y8 M7:M8">
    <cfRule type="cellIs" priority="4" dxfId="91" operator="lessThan" stopIfTrue="1">
      <formula>0</formula>
    </cfRule>
  </conditionalFormatting>
  <conditionalFormatting sqref="M6 Y6">
    <cfRule type="cellIs" priority="3" dxfId="91" operator="lessThan" stopIfTrue="1">
      <formula>0</formula>
    </cfRule>
  </conditionalFormatting>
  <conditionalFormatting sqref="Y63 M63">
    <cfRule type="cellIs" priority="1" dxfId="91" operator="lessThan" stopIfTrue="1">
      <formula>0</formula>
    </cfRule>
    <cfRule type="cellIs" priority="2" dxfId="93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1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5"/>
  <cols>
    <col min="1" max="1" width="18.140625" style="117" customWidth="1"/>
    <col min="2" max="2" width="8.28125" style="117" customWidth="1"/>
    <col min="3" max="3" width="9.7109375" style="117" bestFit="1" customWidth="1"/>
    <col min="4" max="4" width="8.00390625" style="117" bestFit="1" customWidth="1"/>
    <col min="5" max="5" width="9.140625" style="117" customWidth="1"/>
    <col min="6" max="6" width="8.7109375" style="117" bestFit="1" customWidth="1"/>
    <col min="7" max="7" width="9.00390625" style="117" bestFit="1" customWidth="1"/>
    <col min="8" max="8" width="8.28125" style="117" customWidth="1"/>
    <col min="9" max="9" width="9.7109375" style="117" bestFit="1" customWidth="1"/>
    <col min="10" max="10" width="7.8515625" style="117" customWidth="1"/>
    <col min="11" max="11" width="9.00390625" style="117" customWidth="1"/>
    <col min="12" max="12" width="8.28125" style="117" customWidth="1"/>
    <col min="13" max="13" width="8.8515625" style="117" bestFit="1" customWidth="1"/>
    <col min="14" max="14" width="9.28125" style="117" bestFit="1" customWidth="1"/>
    <col min="15" max="15" width="9.28125" style="117" customWidth="1"/>
    <col min="16" max="16" width="8.00390625" style="117" customWidth="1"/>
    <col min="17" max="17" width="9.28125" style="117" customWidth="1"/>
    <col min="18" max="18" width="9.8515625" style="117" bestFit="1" customWidth="1"/>
    <col min="19" max="19" width="9.7109375" style="117" customWidth="1"/>
    <col min="20" max="20" width="10.140625" style="117" customWidth="1"/>
    <col min="21" max="21" width="9.28125" style="117" customWidth="1"/>
    <col min="22" max="22" width="8.7109375" style="117" bestFit="1" customWidth="1"/>
    <col min="23" max="23" width="9.00390625" style="117" customWidth="1"/>
    <col min="24" max="24" width="9.8515625" style="117" bestFit="1" customWidth="1"/>
    <col min="25" max="25" width="8.7109375" style="117" customWidth="1"/>
    <col min="26" max="16384" width="8.00390625" style="117" customWidth="1"/>
  </cols>
  <sheetData>
    <row r="1" spans="24:25" ht="18.75" thickBot="1">
      <c r="X1" s="595" t="s">
        <v>27</v>
      </c>
      <c r="Y1" s="596"/>
    </row>
    <row r="2" ht="5.25" customHeight="1" thickBot="1"/>
    <row r="3" spans="1:25" ht="24" customHeight="1" thickTop="1">
      <c r="A3" s="656" t="s">
        <v>66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8"/>
    </row>
    <row r="4" spans="1:25" ht="21" customHeight="1" thickBot="1">
      <c r="A4" s="667" t="s">
        <v>43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9"/>
    </row>
    <row r="5" spans="1:25" s="225" customFormat="1" ht="15.75" customHeight="1" thickBot="1" thickTop="1">
      <c r="A5" s="683" t="s">
        <v>58</v>
      </c>
      <c r="B5" s="673" t="s">
        <v>35</v>
      </c>
      <c r="C5" s="674"/>
      <c r="D5" s="674"/>
      <c r="E5" s="674"/>
      <c r="F5" s="674"/>
      <c r="G5" s="674"/>
      <c r="H5" s="674"/>
      <c r="I5" s="674"/>
      <c r="J5" s="675"/>
      <c r="K5" s="675"/>
      <c r="L5" s="675"/>
      <c r="M5" s="676"/>
      <c r="N5" s="673" t="s">
        <v>34</v>
      </c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7"/>
    </row>
    <row r="6" spans="1:25" s="130" customFormat="1" ht="26.25" customHeight="1" thickBot="1">
      <c r="A6" s="684"/>
      <c r="B6" s="662" t="s">
        <v>426</v>
      </c>
      <c r="C6" s="663"/>
      <c r="D6" s="663"/>
      <c r="E6" s="663"/>
      <c r="F6" s="663"/>
      <c r="G6" s="659" t="s">
        <v>33</v>
      </c>
      <c r="H6" s="662" t="s">
        <v>142</v>
      </c>
      <c r="I6" s="663"/>
      <c r="J6" s="663"/>
      <c r="K6" s="663"/>
      <c r="L6" s="663"/>
      <c r="M6" s="670" t="s">
        <v>32</v>
      </c>
      <c r="N6" s="662" t="s">
        <v>427</v>
      </c>
      <c r="O6" s="663"/>
      <c r="P6" s="663"/>
      <c r="Q6" s="663"/>
      <c r="R6" s="663"/>
      <c r="S6" s="659" t="s">
        <v>33</v>
      </c>
      <c r="T6" s="662" t="s">
        <v>143</v>
      </c>
      <c r="U6" s="663"/>
      <c r="V6" s="663"/>
      <c r="W6" s="663"/>
      <c r="X6" s="663"/>
      <c r="Y6" s="664" t="s">
        <v>32</v>
      </c>
    </row>
    <row r="7" spans="1:25" s="130" customFormat="1" ht="26.25" customHeight="1">
      <c r="A7" s="685"/>
      <c r="B7" s="594" t="s">
        <v>21</v>
      </c>
      <c r="C7" s="590"/>
      <c r="D7" s="589" t="s">
        <v>20</v>
      </c>
      <c r="E7" s="590"/>
      <c r="F7" s="682" t="s">
        <v>16</v>
      </c>
      <c r="G7" s="660"/>
      <c r="H7" s="594" t="s">
        <v>21</v>
      </c>
      <c r="I7" s="590"/>
      <c r="J7" s="589" t="s">
        <v>20</v>
      </c>
      <c r="K7" s="590"/>
      <c r="L7" s="682" t="s">
        <v>16</v>
      </c>
      <c r="M7" s="671"/>
      <c r="N7" s="594" t="s">
        <v>21</v>
      </c>
      <c r="O7" s="590"/>
      <c r="P7" s="589" t="s">
        <v>20</v>
      </c>
      <c r="Q7" s="590"/>
      <c r="R7" s="682" t="s">
        <v>16</v>
      </c>
      <c r="S7" s="660"/>
      <c r="T7" s="594" t="s">
        <v>21</v>
      </c>
      <c r="U7" s="590"/>
      <c r="V7" s="589" t="s">
        <v>20</v>
      </c>
      <c r="W7" s="590"/>
      <c r="X7" s="682" t="s">
        <v>16</v>
      </c>
      <c r="Y7" s="665"/>
    </row>
    <row r="8" spans="1:25" s="221" customFormat="1" ht="27" thickBot="1">
      <c r="A8" s="686"/>
      <c r="B8" s="224" t="s">
        <v>30</v>
      </c>
      <c r="C8" s="222" t="s">
        <v>29</v>
      </c>
      <c r="D8" s="223" t="s">
        <v>30</v>
      </c>
      <c r="E8" s="222" t="s">
        <v>29</v>
      </c>
      <c r="F8" s="655"/>
      <c r="G8" s="661"/>
      <c r="H8" s="224" t="s">
        <v>30</v>
      </c>
      <c r="I8" s="222" t="s">
        <v>29</v>
      </c>
      <c r="J8" s="223" t="s">
        <v>30</v>
      </c>
      <c r="K8" s="222" t="s">
        <v>29</v>
      </c>
      <c r="L8" s="655"/>
      <c r="M8" s="672"/>
      <c r="N8" s="224" t="s">
        <v>30</v>
      </c>
      <c r="O8" s="222" t="s">
        <v>29</v>
      </c>
      <c r="P8" s="223" t="s">
        <v>30</v>
      </c>
      <c r="Q8" s="222" t="s">
        <v>29</v>
      </c>
      <c r="R8" s="655"/>
      <c r="S8" s="661"/>
      <c r="T8" s="224" t="s">
        <v>30</v>
      </c>
      <c r="U8" s="222" t="s">
        <v>29</v>
      </c>
      <c r="V8" s="223" t="s">
        <v>30</v>
      </c>
      <c r="W8" s="222" t="s">
        <v>29</v>
      </c>
      <c r="X8" s="655"/>
      <c r="Y8" s="666"/>
    </row>
    <row r="9" spans="1:25" s="214" customFormat="1" ht="18" customHeight="1" thickBot="1" thickTop="1">
      <c r="A9" s="278" t="s">
        <v>23</v>
      </c>
      <c r="B9" s="276">
        <f>B10+B20+B33+B44+B54+B58</f>
        <v>26922.977</v>
      </c>
      <c r="C9" s="275">
        <f>C10+C20+C33+C44+C54+C58</f>
        <v>13568.128</v>
      </c>
      <c r="D9" s="274">
        <f>D10+D20+D33+D44+D54+D58</f>
        <v>7023.392970000002</v>
      </c>
      <c r="E9" s="275">
        <f>E10+E20+E33+E44+E54+E58</f>
        <v>1404.2140000000002</v>
      </c>
      <c r="F9" s="274">
        <f aca="true" t="shared" si="0" ref="F9:F19">SUM(B9:E9)</f>
        <v>48918.71197</v>
      </c>
      <c r="G9" s="277">
        <f aca="true" t="shared" si="1" ref="G9:G19">F9/$F$9</f>
        <v>1</v>
      </c>
      <c r="H9" s="276">
        <f>H10+H20+H33+H44+H54+H58</f>
        <v>27552.825</v>
      </c>
      <c r="I9" s="275">
        <f>I10+I20+I33+I44+I54+I58</f>
        <v>14248.002</v>
      </c>
      <c r="J9" s="274">
        <f>J10+J20+J33+J44+J54+J58</f>
        <v>3310.6169999999997</v>
      </c>
      <c r="K9" s="275">
        <f>K10+K20+K33+K44+K54+K58</f>
        <v>1058.174</v>
      </c>
      <c r="L9" s="274">
        <f aca="true" t="shared" si="2" ref="L9:L19">SUM(H9:K9)</f>
        <v>46169.618</v>
      </c>
      <c r="M9" s="396">
        <f aca="true" t="shared" si="3" ref="M9:M22">IF(ISERROR(F9/L9-1),"         /0",(F9/L9-1))</f>
        <v>0.05954335532947219</v>
      </c>
      <c r="N9" s="276">
        <f>N10+N20+N33+N44+N54+N58</f>
        <v>26922.977</v>
      </c>
      <c r="O9" s="275">
        <f>O10+O20+O33+O44+O54+O58</f>
        <v>13568.128</v>
      </c>
      <c r="P9" s="274">
        <f>P10+P20+P33+P44+P54+P58</f>
        <v>7023.392970000002</v>
      </c>
      <c r="Q9" s="275">
        <f>Q10+Q20+Q33+Q44+Q54+Q58</f>
        <v>1404.2140000000002</v>
      </c>
      <c r="R9" s="274">
        <f aca="true" t="shared" si="4" ref="R9:R19">SUM(N9:Q9)</f>
        <v>48918.71197</v>
      </c>
      <c r="S9" s="277">
        <f aca="true" t="shared" si="5" ref="S9:S19">R9/$R$9</f>
        <v>1</v>
      </c>
      <c r="T9" s="276">
        <f>T10+T20+T33+T44+T54+T58</f>
        <v>27552.825</v>
      </c>
      <c r="U9" s="275">
        <f>U10+U20+U33+U44+U54+U58</f>
        <v>14248.002</v>
      </c>
      <c r="V9" s="274">
        <f>V10+V20+V33+V44+V54+V58</f>
        <v>3310.6169999999997</v>
      </c>
      <c r="W9" s="275">
        <f>W10+W20+W33+W44+W54+W58</f>
        <v>1058.174</v>
      </c>
      <c r="X9" s="274">
        <f aca="true" t="shared" si="6" ref="X9:X19">SUM(T9:W9)</f>
        <v>46169.618</v>
      </c>
      <c r="Y9" s="273">
        <f>IF(ISERROR(R9/X9-1),"         /0",(R9/X9-1))</f>
        <v>0.05954335532947219</v>
      </c>
    </row>
    <row r="10" spans="1:25" s="191" customFormat="1" ht="19.5" customHeight="1" thickTop="1">
      <c r="A10" s="272" t="s">
        <v>57</v>
      </c>
      <c r="B10" s="269">
        <f>SUM(B11:B19)</f>
        <v>18564.329</v>
      </c>
      <c r="C10" s="268">
        <f>SUM(C11:C19)</f>
        <v>6145.855</v>
      </c>
      <c r="D10" s="267">
        <f>SUM(D11:D19)</f>
        <v>6793.626970000001</v>
      </c>
      <c r="E10" s="268">
        <f>SUM(E11:E19)</f>
        <v>1392.7980000000002</v>
      </c>
      <c r="F10" s="267">
        <f t="shared" si="0"/>
        <v>32896.60897</v>
      </c>
      <c r="G10" s="270">
        <f t="shared" si="1"/>
        <v>0.6724749619363293</v>
      </c>
      <c r="H10" s="269">
        <f>SUM(H11:H19)</f>
        <v>19144.878</v>
      </c>
      <c r="I10" s="268">
        <f>SUM(I11:I19)</f>
        <v>7119.4270000000015</v>
      </c>
      <c r="J10" s="267">
        <f>SUM(J11:J19)</f>
        <v>3244.621</v>
      </c>
      <c r="K10" s="268">
        <f>SUM(K11:K19)</f>
        <v>787.8770000000001</v>
      </c>
      <c r="L10" s="267">
        <f t="shared" si="2"/>
        <v>30296.803</v>
      </c>
      <c r="M10" s="271">
        <f t="shared" si="3"/>
        <v>0.08581123130384416</v>
      </c>
      <c r="N10" s="269">
        <f>SUM(N11:N19)</f>
        <v>18564.329</v>
      </c>
      <c r="O10" s="268">
        <f>SUM(O11:O19)</f>
        <v>6145.855</v>
      </c>
      <c r="P10" s="267">
        <f>SUM(P11:P19)</f>
        <v>6793.626970000001</v>
      </c>
      <c r="Q10" s="268">
        <f>SUM(Q11:Q19)</f>
        <v>1392.7980000000002</v>
      </c>
      <c r="R10" s="267">
        <f t="shared" si="4"/>
        <v>32896.60897</v>
      </c>
      <c r="S10" s="270">
        <f t="shared" si="5"/>
        <v>0.6724749619363293</v>
      </c>
      <c r="T10" s="269">
        <f>SUM(T11:T19)</f>
        <v>19144.878</v>
      </c>
      <c r="U10" s="268">
        <f>SUM(U11:U19)</f>
        <v>7119.4270000000015</v>
      </c>
      <c r="V10" s="267">
        <f>SUM(V11:V19)</f>
        <v>3244.621</v>
      </c>
      <c r="W10" s="268">
        <f>SUM(W11:W19)</f>
        <v>787.8770000000001</v>
      </c>
      <c r="X10" s="267">
        <f t="shared" si="6"/>
        <v>30296.803</v>
      </c>
      <c r="Y10" s="266">
        <f aca="true" t="shared" si="7" ref="Y10:Y19">IF(ISERROR(R10/X10-1),"         /0",IF(R10/X10&gt;5,"  *  ",(R10/X10-1)))</f>
        <v>0.08581123130384416</v>
      </c>
    </row>
    <row r="11" spans="1:25" ht="19.5" customHeight="1">
      <c r="A11" s="190" t="s">
        <v>243</v>
      </c>
      <c r="B11" s="188">
        <v>12735.62</v>
      </c>
      <c r="C11" s="185">
        <v>4523.942999999999</v>
      </c>
      <c r="D11" s="184">
        <v>5751.208970000001</v>
      </c>
      <c r="E11" s="185">
        <v>1011.912</v>
      </c>
      <c r="F11" s="184">
        <f t="shared" si="0"/>
        <v>24022.683970000002</v>
      </c>
      <c r="G11" s="187">
        <f t="shared" si="1"/>
        <v>0.49107351773146046</v>
      </c>
      <c r="H11" s="188">
        <v>14468.418000000001</v>
      </c>
      <c r="I11" s="185">
        <v>5471.436000000001</v>
      </c>
      <c r="J11" s="184">
        <v>2117.325</v>
      </c>
      <c r="K11" s="185">
        <v>766.618</v>
      </c>
      <c r="L11" s="184">
        <f t="shared" si="2"/>
        <v>22823.797000000002</v>
      </c>
      <c r="M11" s="189">
        <f t="shared" si="3"/>
        <v>0.05252793695983193</v>
      </c>
      <c r="N11" s="188">
        <v>12735.62</v>
      </c>
      <c r="O11" s="185">
        <v>4523.942999999999</v>
      </c>
      <c r="P11" s="184">
        <v>5751.208970000001</v>
      </c>
      <c r="Q11" s="185">
        <v>1011.912</v>
      </c>
      <c r="R11" s="184">
        <f t="shared" si="4"/>
        <v>24022.683970000002</v>
      </c>
      <c r="S11" s="187">
        <f t="shared" si="5"/>
        <v>0.49107351773146046</v>
      </c>
      <c r="T11" s="188">
        <v>14468.418000000001</v>
      </c>
      <c r="U11" s="185">
        <v>5471.436000000001</v>
      </c>
      <c r="V11" s="184">
        <v>2117.325</v>
      </c>
      <c r="W11" s="185">
        <v>766.618</v>
      </c>
      <c r="X11" s="184">
        <f t="shared" si="6"/>
        <v>22823.797000000002</v>
      </c>
      <c r="Y11" s="183">
        <f t="shared" si="7"/>
        <v>0.05252793695983193</v>
      </c>
    </row>
    <row r="12" spans="1:25" ht="19.5" customHeight="1">
      <c r="A12" s="190" t="s">
        <v>244</v>
      </c>
      <c r="B12" s="188">
        <v>5094.581999999999</v>
      </c>
      <c r="C12" s="185">
        <v>549.91</v>
      </c>
      <c r="D12" s="184">
        <v>660.618</v>
      </c>
      <c r="E12" s="185">
        <v>33.486000000000004</v>
      </c>
      <c r="F12" s="184">
        <f t="shared" si="0"/>
        <v>6338.596</v>
      </c>
      <c r="G12" s="187">
        <f t="shared" si="1"/>
        <v>0.1295740575485148</v>
      </c>
      <c r="H12" s="188">
        <v>4125.713</v>
      </c>
      <c r="I12" s="185">
        <v>349.442</v>
      </c>
      <c r="J12" s="184">
        <v>1126.796</v>
      </c>
      <c r="K12" s="185">
        <v>21.089</v>
      </c>
      <c r="L12" s="184">
        <f t="shared" si="2"/>
        <v>5623.04</v>
      </c>
      <c r="M12" s="189">
        <f t="shared" si="3"/>
        <v>0.1272542966082404</v>
      </c>
      <c r="N12" s="188">
        <v>5094.581999999999</v>
      </c>
      <c r="O12" s="185">
        <v>549.91</v>
      </c>
      <c r="P12" s="184">
        <v>660.618</v>
      </c>
      <c r="Q12" s="185">
        <v>33.486000000000004</v>
      </c>
      <c r="R12" s="184">
        <f t="shared" si="4"/>
        <v>6338.596</v>
      </c>
      <c r="S12" s="187">
        <f t="shared" si="5"/>
        <v>0.1295740575485148</v>
      </c>
      <c r="T12" s="188">
        <v>4125.713</v>
      </c>
      <c r="U12" s="185">
        <v>349.442</v>
      </c>
      <c r="V12" s="184">
        <v>1126.796</v>
      </c>
      <c r="W12" s="185">
        <v>21.089</v>
      </c>
      <c r="X12" s="184">
        <f t="shared" si="6"/>
        <v>5623.04</v>
      </c>
      <c r="Y12" s="183">
        <f t="shared" si="7"/>
        <v>0.1272542966082404</v>
      </c>
    </row>
    <row r="13" spans="1:25" ht="19.5" customHeight="1">
      <c r="A13" s="190" t="s">
        <v>246</v>
      </c>
      <c r="B13" s="188">
        <v>215.102</v>
      </c>
      <c r="C13" s="185">
        <v>122.968</v>
      </c>
      <c r="D13" s="184">
        <v>0</v>
      </c>
      <c r="E13" s="185">
        <v>0</v>
      </c>
      <c r="F13" s="184">
        <f t="shared" si="0"/>
        <v>338.07</v>
      </c>
      <c r="G13" s="187">
        <f t="shared" si="1"/>
        <v>0.006910852440418415</v>
      </c>
      <c r="H13" s="188">
        <v>158.377</v>
      </c>
      <c r="I13" s="185">
        <v>126.01899999999999</v>
      </c>
      <c r="J13" s="184">
        <v>0</v>
      </c>
      <c r="K13" s="185"/>
      <c r="L13" s="184">
        <f t="shared" si="2"/>
        <v>284.396</v>
      </c>
      <c r="M13" s="189">
        <f>IF(ISERROR(F13/L13-1),"         /0",(F13/L13-1))</f>
        <v>0.18872979929394207</v>
      </c>
      <c r="N13" s="188">
        <v>215.102</v>
      </c>
      <c r="O13" s="185">
        <v>122.968</v>
      </c>
      <c r="P13" s="184">
        <v>0</v>
      </c>
      <c r="Q13" s="185">
        <v>0</v>
      </c>
      <c r="R13" s="184">
        <f t="shared" si="4"/>
        <v>338.07</v>
      </c>
      <c r="S13" s="187">
        <f t="shared" si="5"/>
        <v>0.006910852440418415</v>
      </c>
      <c r="T13" s="188">
        <v>158.377</v>
      </c>
      <c r="U13" s="185">
        <v>126.01899999999999</v>
      </c>
      <c r="V13" s="184">
        <v>0</v>
      </c>
      <c r="W13" s="185"/>
      <c r="X13" s="184">
        <f t="shared" si="6"/>
        <v>284.396</v>
      </c>
      <c r="Y13" s="183">
        <f t="shared" si="7"/>
        <v>0.18872979929394207</v>
      </c>
    </row>
    <row r="14" spans="1:25" ht="19.5" customHeight="1">
      <c r="A14" s="190" t="s">
        <v>247</v>
      </c>
      <c r="B14" s="188">
        <v>17.281</v>
      </c>
      <c r="C14" s="185">
        <v>300.512</v>
      </c>
      <c r="D14" s="184">
        <v>0</v>
      </c>
      <c r="E14" s="185">
        <v>0</v>
      </c>
      <c r="F14" s="184">
        <f>SUM(B14:E14)</f>
        <v>317.793</v>
      </c>
      <c r="G14" s="187">
        <f>F14/$F$9</f>
        <v>0.006496348476936402</v>
      </c>
      <c r="H14" s="188">
        <v>22.479</v>
      </c>
      <c r="I14" s="185">
        <v>490.976</v>
      </c>
      <c r="J14" s="184"/>
      <c r="K14" s="185"/>
      <c r="L14" s="184">
        <f>SUM(H14:K14)</f>
        <v>513.455</v>
      </c>
      <c r="M14" s="189">
        <f>IF(ISERROR(F14/L14-1),"         /0",(F14/L14-1))</f>
        <v>-0.38106942185780646</v>
      </c>
      <c r="N14" s="188">
        <v>17.281</v>
      </c>
      <c r="O14" s="185">
        <v>300.512</v>
      </c>
      <c r="P14" s="184">
        <v>0</v>
      </c>
      <c r="Q14" s="185">
        <v>0</v>
      </c>
      <c r="R14" s="184">
        <f>SUM(N14:Q14)</f>
        <v>317.793</v>
      </c>
      <c r="S14" s="187">
        <f>R14/$R$9</f>
        <v>0.006496348476936402</v>
      </c>
      <c r="T14" s="188">
        <v>22.479</v>
      </c>
      <c r="U14" s="185">
        <v>490.976</v>
      </c>
      <c r="V14" s="184"/>
      <c r="W14" s="185"/>
      <c r="X14" s="184">
        <f>SUM(T14:W14)</f>
        <v>513.455</v>
      </c>
      <c r="Y14" s="183">
        <f>IF(ISERROR(R14/X14-1),"         /0",IF(R14/X14&gt;5,"  *  ",(R14/X14-1)))</f>
        <v>-0.38106942185780646</v>
      </c>
    </row>
    <row r="15" spans="1:25" ht="19.5" customHeight="1">
      <c r="A15" s="190" t="s">
        <v>446</v>
      </c>
      <c r="B15" s="188">
        <v>145.115</v>
      </c>
      <c r="C15" s="185">
        <v>117.742</v>
      </c>
      <c r="D15" s="184">
        <v>0</v>
      </c>
      <c r="E15" s="185">
        <v>0</v>
      </c>
      <c r="F15" s="184">
        <f t="shared" si="0"/>
        <v>262.857</v>
      </c>
      <c r="G15" s="187">
        <f t="shared" si="1"/>
        <v>0.005373342621146696</v>
      </c>
      <c r="H15" s="188">
        <v>0</v>
      </c>
      <c r="I15" s="185">
        <v>0</v>
      </c>
      <c r="J15" s="184"/>
      <c r="K15" s="185"/>
      <c r="L15" s="184">
        <f t="shared" si="2"/>
        <v>0</v>
      </c>
      <c r="M15" s="189" t="str">
        <f t="shared" si="3"/>
        <v>         /0</v>
      </c>
      <c r="N15" s="188">
        <v>145.115</v>
      </c>
      <c r="O15" s="185">
        <v>117.742</v>
      </c>
      <c r="P15" s="184"/>
      <c r="Q15" s="185"/>
      <c r="R15" s="184">
        <f t="shared" si="4"/>
        <v>262.857</v>
      </c>
      <c r="S15" s="187">
        <f t="shared" si="5"/>
        <v>0.005373342621146696</v>
      </c>
      <c r="T15" s="188">
        <v>0</v>
      </c>
      <c r="U15" s="185">
        <v>0</v>
      </c>
      <c r="V15" s="184"/>
      <c r="W15" s="185"/>
      <c r="X15" s="184">
        <f t="shared" si="6"/>
        <v>0</v>
      </c>
      <c r="Y15" s="183" t="str">
        <f t="shared" si="7"/>
        <v>         /0</v>
      </c>
    </row>
    <row r="16" spans="1:25" ht="19.5" customHeight="1">
      <c r="A16" s="190" t="s">
        <v>248</v>
      </c>
      <c r="B16" s="188">
        <v>156.851</v>
      </c>
      <c r="C16" s="185">
        <v>68.21</v>
      </c>
      <c r="D16" s="184">
        <v>0</v>
      </c>
      <c r="E16" s="185">
        <v>0</v>
      </c>
      <c r="F16" s="184">
        <f t="shared" si="0"/>
        <v>225.06099999999998</v>
      </c>
      <c r="G16" s="187">
        <f t="shared" si="1"/>
        <v>0.0046007139382169635</v>
      </c>
      <c r="H16" s="188">
        <v>129.563</v>
      </c>
      <c r="I16" s="185">
        <v>80.13</v>
      </c>
      <c r="J16" s="184"/>
      <c r="K16" s="185"/>
      <c r="L16" s="184">
        <f t="shared" si="2"/>
        <v>209.69299999999998</v>
      </c>
      <c r="M16" s="189">
        <f t="shared" si="3"/>
        <v>0.07328809259250435</v>
      </c>
      <c r="N16" s="188">
        <v>156.851</v>
      </c>
      <c r="O16" s="185">
        <v>68.21</v>
      </c>
      <c r="P16" s="184"/>
      <c r="Q16" s="185"/>
      <c r="R16" s="184">
        <f t="shared" si="4"/>
        <v>225.06099999999998</v>
      </c>
      <c r="S16" s="187">
        <f t="shared" si="5"/>
        <v>0.0046007139382169635</v>
      </c>
      <c r="T16" s="188">
        <v>129.563</v>
      </c>
      <c r="U16" s="185">
        <v>80.13</v>
      </c>
      <c r="V16" s="184"/>
      <c r="W16" s="185"/>
      <c r="X16" s="184">
        <f t="shared" si="6"/>
        <v>209.69299999999998</v>
      </c>
      <c r="Y16" s="183">
        <f t="shared" si="7"/>
        <v>0.07328809259250435</v>
      </c>
    </row>
    <row r="17" spans="1:25" ht="19.5" customHeight="1">
      <c r="A17" s="190" t="s">
        <v>249</v>
      </c>
      <c r="B17" s="188">
        <v>22.041</v>
      </c>
      <c r="C17" s="185">
        <v>164.47799999999998</v>
      </c>
      <c r="D17" s="184">
        <v>0</v>
      </c>
      <c r="E17" s="185">
        <v>0</v>
      </c>
      <c r="F17" s="184">
        <f t="shared" si="0"/>
        <v>186.51899999999998</v>
      </c>
      <c r="G17" s="187">
        <f t="shared" si="1"/>
        <v>0.0038128354670168966</v>
      </c>
      <c r="H17" s="188">
        <v>21.698</v>
      </c>
      <c r="I17" s="185">
        <v>253.037</v>
      </c>
      <c r="J17" s="184"/>
      <c r="K17" s="185"/>
      <c r="L17" s="184">
        <f t="shared" si="2"/>
        <v>274.735</v>
      </c>
      <c r="M17" s="189">
        <f t="shared" si="3"/>
        <v>-0.32109487324148733</v>
      </c>
      <c r="N17" s="188">
        <v>22.041</v>
      </c>
      <c r="O17" s="185">
        <v>164.47799999999998</v>
      </c>
      <c r="P17" s="184">
        <v>0</v>
      </c>
      <c r="Q17" s="185">
        <v>0</v>
      </c>
      <c r="R17" s="184">
        <f t="shared" si="4"/>
        <v>186.51899999999998</v>
      </c>
      <c r="S17" s="187">
        <f t="shared" si="5"/>
        <v>0.0038128354670168966</v>
      </c>
      <c r="T17" s="188">
        <v>21.698</v>
      </c>
      <c r="U17" s="185">
        <v>253.037</v>
      </c>
      <c r="V17" s="184"/>
      <c r="W17" s="185"/>
      <c r="X17" s="184">
        <f t="shared" si="6"/>
        <v>274.735</v>
      </c>
      <c r="Y17" s="183">
        <f t="shared" si="7"/>
        <v>-0.32109487324148733</v>
      </c>
    </row>
    <row r="18" spans="1:25" ht="19.5" customHeight="1">
      <c r="A18" s="190" t="s">
        <v>250</v>
      </c>
      <c r="B18" s="188">
        <v>40.731</v>
      </c>
      <c r="C18" s="185">
        <v>3.028</v>
      </c>
      <c r="D18" s="184">
        <v>0</v>
      </c>
      <c r="E18" s="185">
        <v>0</v>
      </c>
      <c r="F18" s="184">
        <f t="shared" si="0"/>
        <v>43.759</v>
      </c>
      <c r="G18" s="187">
        <f t="shared" si="1"/>
        <v>0.0008945247787152643</v>
      </c>
      <c r="H18" s="188">
        <v>71.768</v>
      </c>
      <c r="I18" s="185">
        <v>1.764</v>
      </c>
      <c r="J18" s="184"/>
      <c r="K18" s="185"/>
      <c r="L18" s="184">
        <f t="shared" si="2"/>
        <v>73.532</v>
      </c>
      <c r="M18" s="189">
        <f t="shared" si="3"/>
        <v>-0.4048985475711254</v>
      </c>
      <c r="N18" s="188">
        <v>40.731</v>
      </c>
      <c r="O18" s="185">
        <v>3.028</v>
      </c>
      <c r="P18" s="184"/>
      <c r="Q18" s="185"/>
      <c r="R18" s="184">
        <f t="shared" si="4"/>
        <v>43.759</v>
      </c>
      <c r="S18" s="187">
        <f t="shared" si="5"/>
        <v>0.0008945247787152643</v>
      </c>
      <c r="T18" s="188">
        <v>71.768</v>
      </c>
      <c r="U18" s="185">
        <v>1.764</v>
      </c>
      <c r="V18" s="184"/>
      <c r="W18" s="185"/>
      <c r="X18" s="184">
        <f t="shared" si="6"/>
        <v>73.532</v>
      </c>
      <c r="Y18" s="183">
        <f t="shared" si="7"/>
        <v>-0.4048985475711254</v>
      </c>
    </row>
    <row r="19" spans="1:25" ht="19.5" customHeight="1" thickBot="1">
      <c r="A19" s="190" t="s">
        <v>242</v>
      </c>
      <c r="B19" s="188">
        <v>137.006</v>
      </c>
      <c r="C19" s="185">
        <v>295.06399999999996</v>
      </c>
      <c r="D19" s="184">
        <v>381.8</v>
      </c>
      <c r="E19" s="185">
        <v>347.4</v>
      </c>
      <c r="F19" s="184">
        <f t="shared" si="0"/>
        <v>1161.27</v>
      </c>
      <c r="G19" s="187">
        <f t="shared" si="1"/>
        <v>0.023738768933903313</v>
      </c>
      <c r="H19" s="188">
        <v>146.86200000000002</v>
      </c>
      <c r="I19" s="185">
        <v>346.62300000000005</v>
      </c>
      <c r="J19" s="184">
        <v>0.5</v>
      </c>
      <c r="K19" s="185">
        <v>0.16999999999999998</v>
      </c>
      <c r="L19" s="184">
        <f t="shared" si="2"/>
        <v>494.1550000000001</v>
      </c>
      <c r="M19" s="189">
        <f t="shared" si="3"/>
        <v>1.3500116360251333</v>
      </c>
      <c r="N19" s="188">
        <v>137.006</v>
      </c>
      <c r="O19" s="185">
        <v>295.06399999999996</v>
      </c>
      <c r="P19" s="184">
        <v>381.8</v>
      </c>
      <c r="Q19" s="185">
        <v>347.4</v>
      </c>
      <c r="R19" s="184">
        <f t="shared" si="4"/>
        <v>1161.27</v>
      </c>
      <c r="S19" s="187">
        <f t="shared" si="5"/>
        <v>0.023738768933903313</v>
      </c>
      <c r="T19" s="188">
        <v>146.86200000000002</v>
      </c>
      <c r="U19" s="185">
        <v>346.62300000000005</v>
      </c>
      <c r="V19" s="184">
        <v>0.5</v>
      </c>
      <c r="W19" s="185">
        <v>0.16999999999999998</v>
      </c>
      <c r="X19" s="184">
        <f t="shared" si="6"/>
        <v>494.1550000000001</v>
      </c>
      <c r="Y19" s="183">
        <f t="shared" si="7"/>
        <v>1.3500116360251333</v>
      </c>
    </row>
    <row r="20" spans="1:25" s="191" customFormat="1" ht="19.5" customHeight="1">
      <c r="A20" s="198" t="s">
        <v>56</v>
      </c>
      <c r="B20" s="195">
        <f>SUM(B21:B32)</f>
        <v>3203.9749999999995</v>
      </c>
      <c r="C20" s="194">
        <f>SUM(C21:C32)</f>
        <v>4039.684</v>
      </c>
      <c r="D20" s="193">
        <f>SUM(D21:D32)</f>
        <v>225.19400000000002</v>
      </c>
      <c r="E20" s="194">
        <f>SUM(E21:E32)</f>
        <v>11.062</v>
      </c>
      <c r="F20" s="193">
        <f aca="true" t="shared" si="8" ref="F20:F58">SUM(B20:E20)</f>
        <v>7479.915</v>
      </c>
      <c r="G20" s="196">
        <f aca="true" t="shared" si="9" ref="G20:G58">F20/$F$9</f>
        <v>0.1529049866355261</v>
      </c>
      <c r="H20" s="195">
        <f>SUM(H21:H32)</f>
        <v>3028.8300000000004</v>
      </c>
      <c r="I20" s="194">
        <f>SUM(I21:I32)</f>
        <v>4168.688999999999</v>
      </c>
      <c r="J20" s="193">
        <f>SUM(J21:J32)</f>
        <v>30.97</v>
      </c>
      <c r="K20" s="194">
        <f>SUM(K21:K32)</f>
        <v>201.283</v>
      </c>
      <c r="L20" s="193">
        <f aca="true" t="shared" si="10" ref="L20:L58">SUM(H20:K20)</f>
        <v>7429.772000000001</v>
      </c>
      <c r="M20" s="197">
        <f t="shared" si="3"/>
        <v>0.006748928500093898</v>
      </c>
      <c r="N20" s="195">
        <f>SUM(N21:N32)</f>
        <v>3203.9749999999995</v>
      </c>
      <c r="O20" s="194">
        <f>SUM(O21:O32)</f>
        <v>4039.684</v>
      </c>
      <c r="P20" s="193">
        <f>SUM(P21:P32)</f>
        <v>225.19400000000002</v>
      </c>
      <c r="Q20" s="194">
        <f>SUM(Q21:Q32)</f>
        <v>11.062</v>
      </c>
      <c r="R20" s="193">
        <f aca="true" t="shared" si="11" ref="R20:R58">SUM(N20:Q20)</f>
        <v>7479.915</v>
      </c>
      <c r="S20" s="196">
        <f aca="true" t="shared" si="12" ref="S20:S58">R20/$R$9</f>
        <v>0.1529049866355261</v>
      </c>
      <c r="T20" s="195">
        <f>SUM(T21:T32)</f>
        <v>3028.8300000000004</v>
      </c>
      <c r="U20" s="194">
        <f>SUM(U21:U32)</f>
        <v>4168.688999999999</v>
      </c>
      <c r="V20" s="193">
        <f>SUM(V21:V32)</f>
        <v>30.97</v>
      </c>
      <c r="W20" s="194">
        <f>SUM(W21:W32)</f>
        <v>201.283</v>
      </c>
      <c r="X20" s="193">
        <f aca="true" t="shared" si="13" ref="X20:X58">SUM(T20:W20)</f>
        <v>7429.772000000001</v>
      </c>
      <c r="Y20" s="192">
        <f aca="true" t="shared" si="14" ref="Y20:Y58">IF(ISERROR(R20/X20-1),"         /0",IF(R20/X20&gt;5,"  *  ",(R20/X20-1)))</f>
        <v>0.006748928500093898</v>
      </c>
    </row>
    <row r="21" spans="1:25" ht="19.5" customHeight="1">
      <c r="A21" s="205" t="s">
        <v>252</v>
      </c>
      <c r="B21" s="202">
        <v>720.407</v>
      </c>
      <c r="C21" s="200">
        <v>1430.5300000000002</v>
      </c>
      <c r="D21" s="201">
        <v>97.68</v>
      </c>
      <c r="E21" s="200">
        <v>0</v>
      </c>
      <c r="F21" s="201">
        <f t="shared" si="8"/>
        <v>2248.617</v>
      </c>
      <c r="G21" s="203">
        <f t="shared" si="9"/>
        <v>0.04596639832583884</v>
      </c>
      <c r="H21" s="202">
        <v>457.616</v>
      </c>
      <c r="I21" s="200">
        <v>1298.287</v>
      </c>
      <c r="J21" s="201">
        <v>0</v>
      </c>
      <c r="K21" s="200">
        <v>0</v>
      </c>
      <c r="L21" s="184">
        <f t="shared" si="10"/>
        <v>1755.903</v>
      </c>
      <c r="M21" s="204">
        <f t="shared" si="3"/>
        <v>0.28060433862235</v>
      </c>
      <c r="N21" s="202">
        <v>720.407</v>
      </c>
      <c r="O21" s="200">
        <v>1430.5300000000002</v>
      </c>
      <c r="P21" s="201">
        <v>97.68</v>
      </c>
      <c r="Q21" s="200">
        <v>0</v>
      </c>
      <c r="R21" s="201">
        <f t="shared" si="11"/>
        <v>2248.617</v>
      </c>
      <c r="S21" s="203">
        <f t="shared" si="12"/>
        <v>0.04596639832583884</v>
      </c>
      <c r="T21" s="206">
        <v>457.616</v>
      </c>
      <c r="U21" s="200">
        <v>1298.287</v>
      </c>
      <c r="V21" s="201">
        <v>0</v>
      </c>
      <c r="W21" s="200">
        <v>0</v>
      </c>
      <c r="X21" s="201">
        <f t="shared" si="13"/>
        <v>1755.903</v>
      </c>
      <c r="Y21" s="199">
        <f t="shared" si="14"/>
        <v>0.28060433862235</v>
      </c>
    </row>
    <row r="22" spans="1:25" ht="19.5" customHeight="1">
      <c r="A22" s="205" t="s">
        <v>253</v>
      </c>
      <c r="B22" s="202">
        <v>486.634</v>
      </c>
      <c r="C22" s="200">
        <v>836.972</v>
      </c>
      <c r="D22" s="201">
        <v>0</v>
      </c>
      <c r="E22" s="200">
        <v>0</v>
      </c>
      <c r="F22" s="201">
        <f t="shared" si="8"/>
        <v>1323.606</v>
      </c>
      <c r="G22" s="203">
        <f t="shared" si="9"/>
        <v>0.027057253690810947</v>
      </c>
      <c r="H22" s="202">
        <v>534.6179999999999</v>
      </c>
      <c r="I22" s="200">
        <v>1070.741</v>
      </c>
      <c r="J22" s="201">
        <v>8.87</v>
      </c>
      <c r="K22" s="200">
        <v>0</v>
      </c>
      <c r="L22" s="201">
        <f t="shared" si="10"/>
        <v>1614.2289999999998</v>
      </c>
      <c r="M22" s="204">
        <f t="shared" si="3"/>
        <v>-0.18003827214106538</v>
      </c>
      <c r="N22" s="202">
        <v>486.634</v>
      </c>
      <c r="O22" s="200">
        <v>836.972</v>
      </c>
      <c r="P22" s="201">
        <v>0</v>
      </c>
      <c r="Q22" s="200">
        <v>0</v>
      </c>
      <c r="R22" s="201">
        <f t="shared" si="11"/>
        <v>1323.606</v>
      </c>
      <c r="S22" s="203">
        <f t="shared" si="12"/>
        <v>0.027057253690810947</v>
      </c>
      <c r="T22" s="206">
        <v>534.6179999999999</v>
      </c>
      <c r="U22" s="200">
        <v>1070.741</v>
      </c>
      <c r="V22" s="201">
        <v>8.87</v>
      </c>
      <c r="W22" s="200">
        <v>0</v>
      </c>
      <c r="X22" s="201">
        <f t="shared" si="13"/>
        <v>1614.2289999999998</v>
      </c>
      <c r="Y22" s="199">
        <f t="shared" si="14"/>
        <v>-0.18003827214106538</v>
      </c>
    </row>
    <row r="23" spans="1:25" ht="19.5" customHeight="1">
      <c r="A23" s="205" t="s">
        <v>251</v>
      </c>
      <c r="B23" s="202">
        <v>459.166</v>
      </c>
      <c r="C23" s="200">
        <v>484.274</v>
      </c>
      <c r="D23" s="201">
        <v>0</v>
      </c>
      <c r="E23" s="200">
        <v>0</v>
      </c>
      <c r="F23" s="184">
        <f t="shared" si="8"/>
        <v>943.44</v>
      </c>
      <c r="G23" s="203">
        <f t="shared" si="9"/>
        <v>0.019285871643116365</v>
      </c>
      <c r="H23" s="202">
        <v>450.94399999999996</v>
      </c>
      <c r="I23" s="200">
        <v>427.624</v>
      </c>
      <c r="J23" s="201">
        <v>0</v>
      </c>
      <c r="K23" s="200">
        <v>0.1</v>
      </c>
      <c r="L23" s="201">
        <f t="shared" si="10"/>
        <v>878.668</v>
      </c>
      <c r="M23" s="204" t="s">
        <v>46</v>
      </c>
      <c r="N23" s="202">
        <v>459.166</v>
      </c>
      <c r="O23" s="200">
        <v>484.274</v>
      </c>
      <c r="P23" s="201">
        <v>0</v>
      </c>
      <c r="Q23" s="200">
        <v>0</v>
      </c>
      <c r="R23" s="201">
        <f t="shared" si="11"/>
        <v>943.44</v>
      </c>
      <c r="S23" s="203">
        <f t="shared" si="12"/>
        <v>0.019285871643116365</v>
      </c>
      <c r="T23" s="206">
        <v>450.94399999999996</v>
      </c>
      <c r="U23" s="200">
        <v>427.624</v>
      </c>
      <c r="V23" s="201">
        <v>0</v>
      </c>
      <c r="W23" s="200">
        <v>0.1</v>
      </c>
      <c r="X23" s="201">
        <f t="shared" si="13"/>
        <v>878.668</v>
      </c>
      <c r="Y23" s="199">
        <f t="shared" si="14"/>
        <v>0.07371612486172263</v>
      </c>
    </row>
    <row r="24" spans="1:25" ht="19.5" customHeight="1">
      <c r="A24" s="205" t="s">
        <v>457</v>
      </c>
      <c r="B24" s="202">
        <v>342.235</v>
      </c>
      <c r="C24" s="200">
        <v>247.10500000000002</v>
      </c>
      <c r="D24" s="201">
        <v>0</v>
      </c>
      <c r="E24" s="200">
        <v>0.6</v>
      </c>
      <c r="F24" s="201">
        <f t="shared" si="8"/>
        <v>589.94</v>
      </c>
      <c r="G24" s="203">
        <f t="shared" si="9"/>
        <v>0.012059597978822256</v>
      </c>
      <c r="H24" s="202">
        <v>230.198</v>
      </c>
      <c r="I24" s="200">
        <v>200.048</v>
      </c>
      <c r="J24" s="201">
        <v>0</v>
      </c>
      <c r="K24" s="200">
        <v>0</v>
      </c>
      <c r="L24" s="201">
        <f t="shared" si="10"/>
        <v>430.246</v>
      </c>
      <c r="M24" s="204">
        <f aca="true" t="shared" si="15" ref="M24:M40">IF(ISERROR(F24/L24-1),"         /0",(F24/L24-1))</f>
        <v>0.371169052123669</v>
      </c>
      <c r="N24" s="202">
        <v>342.235</v>
      </c>
      <c r="O24" s="200">
        <v>247.10500000000002</v>
      </c>
      <c r="P24" s="201">
        <v>0</v>
      </c>
      <c r="Q24" s="200">
        <v>0.6</v>
      </c>
      <c r="R24" s="201">
        <f t="shared" si="11"/>
        <v>589.94</v>
      </c>
      <c r="S24" s="203">
        <f t="shared" si="12"/>
        <v>0.012059597978822256</v>
      </c>
      <c r="T24" s="206">
        <v>230.198</v>
      </c>
      <c r="U24" s="200">
        <v>200.048</v>
      </c>
      <c r="V24" s="201">
        <v>0</v>
      </c>
      <c r="W24" s="200">
        <v>0</v>
      </c>
      <c r="X24" s="201">
        <f t="shared" si="13"/>
        <v>430.246</v>
      </c>
      <c r="Y24" s="199">
        <f t="shared" si="14"/>
        <v>0.371169052123669</v>
      </c>
    </row>
    <row r="25" spans="1:25" ht="19.5" customHeight="1">
      <c r="A25" s="205" t="s">
        <v>254</v>
      </c>
      <c r="B25" s="202">
        <v>240.12399999999997</v>
      </c>
      <c r="C25" s="200">
        <v>247.74200000000002</v>
      </c>
      <c r="D25" s="201">
        <v>67.578</v>
      </c>
      <c r="E25" s="200">
        <v>7.29</v>
      </c>
      <c r="F25" s="201">
        <f t="shared" si="8"/>
        <v>562.7339999999999</v>
      </c>
      <c r="G25" s="203">
        <f t="shared" si="9"/>
        <v>0.011503450874689904</v>
      </c>
      <c r="H25" s="202">
        <v>469.108</v>
      </c>
      <c r="I25" s="200">
        <v>183.911</v>
      </c>
      <c r="J25" s="201">
        <v>0</v>
      </c>
      <c r="K25" s="200">
        <v>0</v>
      </c>
      <c r="L25" s="201">
        <f t="shared" si="10"/>
        <v>653.019</v>
      </c>
      <c r="M25" s="204">
        <f t="shared" si="15"/>
        <v>-0.13825784548382214</v>
      </c>
      <c r="N25" s="202">
        <v>240.12399999999997</v>
      </c>
      <c r="O25" s="200">
        <v>247.74200000000002</v>
      </c>
      <c r="P25" s="201">
        <v>67.578</v>
      </c>
      <c r="Q25" s="200">
        <v>7.29</v>
      </c>
      <c r="R25" s="201">
        <f t="shared" si="11"/>
        <v>562.7339999999999</v>
      </c>
      <c r="S25" s="203">
        <f t="shared" si="12"/>
        <v>0.011503450874689904</v>
      </c>
      <c r="T25" s="206">
        <v>469.108</v>
      </c>
      <c r="U25" s="200">
        <v>183.911</v>
      </c>
      <c r="V25" s="201">
        <v>0</v>
      </c>
      <c r="W25" s="200">
        <v>0</v>
      </c>
      <c r="X25" s="201">
        <f t="shared" si="13"/>
        <v>653.019</v>
      </c>
      <c r="Y25" s="199">
        <f t="shared" si="14"/>
        <v>-0.13825784548382214</v>
      </c>
    </row>
    <row r="26" spans="1:25" ht="19.5" customHeight="1">
      <c r="A26" s="205" t="s">
        <v>257</v>
      </c>
      <c r="B26" s="202">
        <v>246.222</v>
      </c>
      <c r="C26" s="200">
        <v>73.728</v>
      </c>
      <c r="D26" s="201">
        <v>0</v>
      </c>
      <c r="E26" s="200">
        <v>0</v>
      </c>
      <c r="F26" s="201">
        <f>SUM(B26:E26)</f>
        <v>319.95</v>
      </c>
      <c r="G26" s="203">
        <f>F26/$F$9</f>
        <v>0.006540442033637624</v>
      </c>
      <c r="H26" s="202">
        <v>108.99799999999999</v>
      </c>
      <c r="I26" s="200">
        <v>73.267</v>
      </c>
      <c r="J26" s="201">
        <v>0</v>
      </c>
      <c r="K26" s="200">
        <v>0</v>
      </c>
      <c r="L26" s="201">
        <f>SUM(H26:K26)</f>
        <v>182.265</v>
      </c>
      <c r="M26" s="204">
        <f>IF(ISERROR(F26/L26-1),"         /0",(F26/L26-1))</f>
        <v>0.7554110772775904</v>
      </c>
      <c r="N26" s="202">
        <v>246.222</v>
      </c>
      <c r="O26" s="200">
        <v>73.728</v>
      </c>
      <c r="P26" s="201">
        <v>0</v>
      </c>
      <c r="Q26" s="200">
        <v>0</v>
      </c>
      <c r="R26" s="201">
        <f>SUM(N26:Q26)</f>
        <v>319.95</v>
      </c>
      <c r="S26" s="203">
        <f>R26/$R$9</f>
        <v>0.006540442033637624</v>
      </c>
      <c r="T26" s="206">
        <v>108.99799999999999</v>
      </c>
      <c r="U26" s="200">
        <v>73.267</v>
      </c>
      <c r="V26" s="201">
        <v>0</v>
      </c>
      <c r="W26" s="200">
        <v>0</v>
      </c>
      <c r="X26" s="201">
        <f>SUM(T26:W26)</f>
        <v>182.265</v>
      </c>
      <c r="Y26" s="199">
        <f>IF(ISERROR(R26/X26-1),"         /0",IF(R26/X26&gt;5,"  *  ",(R26/X26-1)))</f>
        <v>0.7554110772775904</v>
      </c>
    </row>
    <row r="27" spans="1:25" ht="19.5" customHeight="1">
      <c r="A27" s="205" t="s">
        <v>301</v>
      </c>
      <c r="B27" s="202">
        <v>0</v>
      </c>
      <c r="C27" s="200">
        <v>293.229</v>
      </c>
      <c r="D27" s="201">
        <v>0</v>
      </c>
      <c r="E27" s="200">
        <v>0</v>
      </c>
      <c r="F27" s="201">
        <f t="shared" si="8"/>
        <v>293.229</v>
      </c>
      <c r="G27" s="203">
        <f t="shared" si="9"/>
        <v>0.005994209336088536</v>
      </c>
      <c r="H27" s="202">
        <v>0</v>
      </c>
      <c r="I27" s="200">
        <v>357.763</v>
      </c>
      <c r="J27" s="201">
        <v>0</v>
      </c>
      <c r="K27" s="200">
        <v>4.82</v>
      </c>
      <c r="L27" s="201">
        <f t="shared" si="10"/>
        <v>362.58299999999997</v>
      </c>
      <c r="M27" s="204">
        <f t="shared" si="15"/>
        <v>-0.19127758333953881</v>
      </c>
      <c r="N27" s="202">
        <v>0</v>
      </c>
      <c r="O27" s="200">
        <v>293.229</v>
      </c>
      <c r="P27" s="201">
        <v>0</v>
      </c>
      <c r="Q27" s="200">
        <v>0</v>
      </c>
      <c r="R27" s="201">
        <f t="shared" si="11"/>
        <v>293.229</v>
      </c>
      <c r="S27" s="203">
        <f t="shared" si="12"/>
        <v>0.005994209336088536</v>
      </c>
      <c r="T27" s="206">
        <v>0</v>
      </c>
      <c r="U27" s="200">
        <v>357.763</v>
      </c>
      <c r="V27" s="201">
        <v>0</v>
      </c>
      <c r="W27" s="200">
        <v>4.82</v>
      </c>
      <c r="X27" s="201">
        <f t="shared" si="13"/>
        <v>362.58299999999997</v>
      </c>
      <c r="Y27" s="199">
        <f t="shared" si="14"/>
        <v>-0.19127758333953881</v>
      </c>
    </row>
    <row r="28" spans="1:25" ht="19.5" customHeight="1">
      <c r="A28" s="205" t="s">
        <v>255</v>
      </c>
      <c r="B28" s="202">
        <v>150.095</v>
      </c>
      <c r="C28" s="200">
        <v>100.673</v>
      </c>
      <c r="D28" s="201">
        <v>0</v>
      </c>
      <c r="E28" s="200">
        <v>0</v>
      </c>
      <c r="F28" s="201">
        <f t="shared" si="8"/>
        <v>250.768</v>
      </c>
      <c r="G28" s="203">
        <f t="shared" si="9"/>
        <v>0.005126218371280637</v>
      </c>
      <c r="H28" s="202">
        <v>149.476</v>
      </c>
      <c r="I28" s="200">
        <v>203.49400000000003</v>
      </c>
      <c r="J28" s="201">
        <v>0</v>
      </c>
      <c r="K28" s="200">
        <v>0</v>
      </c>
      <c r="L28" s="201">
        <f t="shared" si="10"/>
        <v>352.97</v>
      </c>
      <c r="M28" s="204">
        <f t="shared" si="15"/>
        <v>-0.28954868685724</v>
      </c>
      <c r="N28" s="202">
        <v>150.095</v>
      </c>
      <c r="O28" s="200">
        <v>100.673</v>
      </c>
      <c r="P28" s="201">
        <v>0</v>
      </c>
      <c r="Q28" s="200">
        <v>0</v>
      </c>
      <c r="R28" s="201">
        <f t="shared" si="11"/>
        <v>250.768</v>
      </c>
      <c r="S28" s="203">
        <f t="shared" si="12"/>
        <v>0.005126218371280637</v>
      </c>
      <c r="T28" s="206">
        <v>149.476</v>
      </c>
      <c r="U28" s="200">
        <v>203.49400000000003</v>
      </c>
      <c r="V28" s="201">
        <v>0</v>
      </c>
      <c r="W28" s="200">
        <v>0</v>
      </c>
      <c r="X28" s="201">
        <f t="shared" si="13"/>
        <v>352.97</v>
      </c>
      <c r="Y28" s="199">
        <f t="shared" si="14"/>
        <v>-0.28954868685724</v>
      </c>
    </row>
    <row r="29" spans="1:25" ht="19.5" customHeight="1">
      <c r="A29" s="205" t="s">
        <v>256</v>
      </c>
      <c r="B29" s="202">
        <v>15.11</v>
      </c>
      <c r="C29" s="200">
        <v>45.062</v>
      </c>
      <c r="D29" s="201">
        <v>0</v>
      </c>
      <c r="E29" s="200">
        <v>0</v>
      </c>
      <c r="F29" s="201">
        <f t="shared" si="8"/>
        <v>60.172</v>
      </c>
      <c r="G29" s="203">
        <f t="shared" si="9"/>
        <v>0.0012300405627380627</v>
      </c>
      <c r="H29" s="202">
        <v>23.434</v>
      </c>
      <c r="I29" s="200">
        <v>39.519</v>
      </c>
      <c r="J29" s="201">
        <v>0</v>
      </c>
      <c r="K29" s="200">
        <v>0</v>
      </c>
      <c r="L29" s="201">
        <f t="shared" si="10"/>
        <v>62.953</v>
      </c>
      <c r="M29" s="204">
        <f t="shared" si="15"/>
        <v>-0.04417581370228596</v>
      </c>
      <c r="N29" s="202">
        <v>15.11</v>
      </c>
      <c r="O29" s="200">
        <v>45.062</v>
      </c>
      <c r="P29" s="201">
        <v>0</v>
      </c>
      <c r="Q29" s="200">
        <v>0</v>
      </c>
      <c r="R29" s="201">
        <f t="shared" si="11"/>
        <v>60.172</v>
      </c>
      <c r="S29" s="203">
        <f t="shared" si="12"/>
        <v>0.0012300405627380627</v>
      </c>
      <c r="T29" s="206">
        <v>23.434</v>
      </c>
      <c r="U29" s="200">
        <v>39.519</v>
      </c>
      <c r="V29" s="201">
        <v>0</v>
      </c>
      <c r="W29" s="200">
        <v>0</v>
      </c>
      <c r="X29" s="201">
        <f t="shared" si="13"/>
        <v>62.953</v>
      </c>
      <c r="Y29" s="199">
        <f t="shared" si="14"/>
        <v>-0.04417581370228596</v>
      </c>
    </row>
    <row r="30" spans="1:25" ht="19.5" customHeight="1">
      <c r="A30" s="205" t="s">
        <v>258</v>
      </c>
      <c r="B30" s="202">
        <v>7.47</v>
      </c>
      <c r="C30" s="200">
        <v>50.381</v>
      </c>
      <c r="D30" s="201">
        <v>0</v>
      </c>
      <c r="E30" s="200">
        <v>0</v>
      </c>
      <c r="F30" s="201">
        <f t="shared" si="8"/>
        <v>57.851</v>
      </c>
      <c r="G30" s="203">
        <f t="shared" si="9"/>
        <v>0.0011825945056664173</v>
      </c>
      <c r="H30" s="202">
        <v>2.881</v>
      </c>
      <c r="I30" s="200">
        <v>106.333</v>
      </c>
      <c r="J30" s="201">
        <v>0</v>
      </c>
      <c r="K30" s="200">
        <v>0</v>
      </c>
      <c r="L30" s="201">
        <f t="shared" si="10"/>
        <v>109.214</v>
      </c>
      <c r="M30" s="204" t="s">
        <v>46</v>
      </c>
      <c r="N30" s="202">
        <v>7.47</v>
      </c>
      <c r="O30" s="200">
        <v>50.381</v>
      </c>
      <c r="P30" s="201">
        <v>0</v>
      </c>
      <c r="Q30" s="200">
        <v>0</v>
      </c>
      <c r="R30" s="201">
        <f t="shared" si="11"/>
        <v>57.851</v>
      </c>
      <c r="S30" s="203">
        <f t="shared" si="12"/>
        <v>0.0011825945056664173</v>
      </c>
      <c r="T30" s="206">
        <v>2.881</v>
      </c>
      <c r="U30" s="200">
        <v>106.333</v>
      </c>
      <c r="V30" s="201">
        <v>0</v>
      </c>
      <c r="W30" s="200">
        <v>0</v>
      </c>
      <c r="X30" s="201">
        <f t="shared" si="13"/>
        <v>109.214</v>
      </c>
      <c r="Y30" s="199">
        <f t="shared" si="14"/>
        <v>-0.47029684838940067</v>
      </c>
    </row>
    <row r="31" spans="1:25" ht="19.5" customHeight="1">
      <c r="A31" s="205" t="s">
        <v>459</v>
      </c>
      <c r="B31" s="202">
        <v>36.27</v>
      </c>
      <c r="C31" s="200">
        <v>0.02</v>
      </c>
      <c r="D31" s="201">
        <v>0</v>
      </c>
      <c r="E31" s="200">
        <v>0</v>
      </c>
      <c r="F31" s="201">
        <f t="shared" si="8"/>
        <v>36.290000000000006</v>
      </c>
      <c r="G31" s="203">
        <f t="shared" si="9"/>
        <v>0.0007418429173330503</v>
      </c>
      <c r="H31" s="202">
        <v>19.099</v>
      </c>
      <c r="I31" s="200">
        <v>0.226</v>
      </c>
      <c r="J31" s="201">
        <v>0</v>
      </c>
      <c r="K31" s="200">
        <v>0</v>
      </c>
      <c r="L31" s="201">
        <f t="shared" si="10"/>
        <v>19.325</v>
      </c>
      <c r="M31" s="204">
        <f t="shared" si="15"/>
        <v>0.8778783958602849</v>
      </c>
      <c r="N31" s="202">
        <v>36.27</v>
      </c>
      <c r="O31" s="200">
        <v>0.02</v>
      </c>
      <c r="P31" s="201">
        <v>0</v>
      </c>
      <c r="Q31" s="200">
        <v>0</v>
      </c>
      <c r="R31" s="201">
        <f t="shared" si="11"/>
        <v>36.290000000000006</v>
      </c>
      <c r="S31" s="203">
        <f t="shared" si="12"/>
        <v>0.0007418429173330503</v>
      </c>
      <c r="T31" s="206">
        <v>19.099</v>
      </c>
      <c r="U31" s="200">
        <v>0.226</v>
      </c>
      <c r="V31" s="201">
        <v>0</v>
      </c>
      <c r="W31" s="200">
        <v>0</v>
      </c>
      <c r="X31" s="201">
        <f t="shared" si="13"/>
        <v>19.325</v>
      </c>
      <c r="Y31" s="199">
        <f t="shared" si="14"/>
        <v>0.8778783958602849</v>
      </c>
    </row>
    <row r="32" spans="1:25" ht="19.5" customHeight="1" thickBot="1">
      <c r="A32" s="205" t="s">
        <v>242</v>
      </c>
      <c r="B32" s="202">
        <v>500.24199999999996</v>
      </c>
      <c r="C32" s="200">
        <v>229.96800000000002</v>
      </c>
      <c r="D32" s="201">
        <v>59.936</v>
      </c>
      <c r="E32" s="200">
        <v>3.172</v>
      </c>
      <c r="F32" s="201">
        <f t="shared" si="8"/>
        <v>793.3180000000001</v>
      </c>
      <c r="G32" s="203">
        <f t="shared" si="9"/>
        <v>0.016217066395503466</v>
      </c>
      <c r="H32" s="202">
        <v>582.458</v>
      </c>
      <c r="I32" s="200">
        <v>207.47599999999997</v>
      </c>
      <c r="J32" s="201">
        <v>22.1</v>
      </c>
      <c r="K32" s="200">
        <v>196.363</v>
      </c>
      <c r="L32" s="201">
        <f t="shared" si="10"/>
        <v>1008.3969999999999</v>
      </c>
      <c r="M32" s="204">
        <f>IF(ISERROR(F32/L32-1),"         /0",(F32/L32-1))</f>
        <v>-0.21328802049192908</v>
      </c>
      <c r="N32" s="202">
        <v>500.24199999999996</v>
      </c>
      <c r="O32" s="200">
        <v>229.96800000000002</v>
      </c>
      <c r="P32" s="201">
        <v>59.936</v>
      </c>
      <c r="Q32" s="200">
        <v>3.172</v>
      </c>
      <c r="R32" s="201">
        <f t="shared" si="11"/>
        <v>793.3180000000001</v>
      </c>
      <c r="S32" s="203">
        <f t="shared" si="12"/>
        <v>0.016217066395503466</v>
      </c>
      <c r="T32" s="206">
        <v>582.458</v>
      </c>
      <c r="U32" s="200">
        <v>207.47599999999997</v>
      </c>
      <c r="V32" s="201">
        <v>22.1</v>
      </c>
      <c r="W32" s="200">
        <v>196.363</v>
      </c>
      <c r="X32" s="201">
        <f t="shared" si="13"/>
        <v>1008.3969999999999</v>
      </c>
      <c r="Y32" s="199">
        <f t="shared" si="14"/>
        <v>-0.21328802049192908</v>
      </c>
    </row>
    <row r="33" spans="1:25" s="191" customFormat="1" ht="19.5" customHeight="1">
      <c r="A33" s="198" t="s">
        <v>55</v>
      </c>
      <c r="B33" s="195">
        <f>SUM(B34:B43)</f>
        <v>1431.8450000000005</v>
      </c>
      <c r="C33" s="194">
        <f>SUM(C34:C43)</f>
        <v>1579.1860000000001</v>
      </c>
      <c r="D33" s="193">
        <f>SUM(D34:D43)</f>
        <v>0</v>
      </c>
      <c r="E33" s="194">
        <f>SUM(E34:E43)</f>
        <v>0</v>
      </c>
      <c r="F33" s="193">
        <f t="shared" si="8"/>
        <v>3011.031000000001</v>
      </c>
      <c r="G33" s="196">
        <f t="shared" si="9"/>
        <v>0.06155172282227203</v>
      </c>
      <c r="H33" s="195">
        <f>SUM(H34:H43)</f>
        <v>2774.173</v>
      </c>
      <c r="I33" s="265">
        <f>SUM(I34:I43)</f>
        <v>1325.356</v>
      </c>
      <c r="J33" s="193">
        <f>SUM(J34:J43)</f>
        <v>0</v>
      </c>
      <c r="K33" s="194">
        <f>SUM(K34:K43)</f>
        <v>0</v>
      </c>
      <c r="L33" s="193">
        <f t="shared" si="10"/>
        <v>4099.5289999999995</v>
      </c>
      <c r="M33" s="197">
        <f t="shared" si="15"/>
        <v>-0.26551781924216145</v>
      </c>
      <c r="N33" s="195">
        <f>SUM(N34:N43)</f>
        <v>1431.8450000000005</v>
      </c>
      <c r="O33" s="194">
        <f>SUM(O34:O43)</f>
        <v>1579.1860000000001</v>
      </c>
      <c r="P33" s="193">
        <f>SUM(P34:P43)</f>
        <v>0</v>
      </c>
      <c r="Q33" s="194">
        <f>SUM(Q34:Q43)</f>
        <v>0</v>
      </c>
      <c r="R33" s="193">
        <f t="shared" si="11"/>
        <v>3011.031000000001</v>
      </c>
      <c r="S33" s="196">
        <f t="shared" si="12"/>
        <v>0.06155172282227203</v>
      </c>
      <c r="T33" s="195">
        <f>SUM(T34:T43)</f>
        <v>2774.173</v>
      </c>
      <c r="U33" s="194">
        <f>SUM(U34:U43)</f>
        <v>1325.356</v>
      </c>
      <c r="V33" s="193">
        <f>SUM(V34:V43)</f>
        <v>0</v>
      </c>
      <c r="W33" s="194">
        <f>SUM(W34:W43)</f>
        <v>0</v>
      </c>
      <c r="X33" s="193">
        <f t="shared" si="13"/>
        <v>4099.5289999999995</v>
      </c>
      <c r="Y33" s="192">
        <f t="shared" si="14"/>
        <v>-0.26551781924216145</v>
      </c>
    </row>
    <row r="34" spans="1:25" ht="19.5" customHeight="1">
      <c r="A34" s="205" t="s">
        <v>259</v>
      </c>
      <c r="B34" s="202">
        <v>523.5260000000001</v>
      </c>
      <c r="C34" s="200">
        <v>611.217</v>
      </c>
      <c r="D34" s="201">
        <v>0</v>
      </c>
      <c r="E34" s="200">
        <v>0</v>
      </c>
      <c r="F34" s="201">
        <f t="shared" si="8"/>
        <v>1134.743</v>
      </c>
      <c r="G34" s="203">
        <f t="shared" si="9"/>
        <v>0.023196501998987526</v>
      </c>
      <c r="H34" s="202">
        <v>330.58799999999997</v>
      </c>
      <c r="I34" s="248">
        <v>607.251</v>
      </c>
      <c r="J34" s="201"/>
      <c r="K34" s="200"/>
      <c r="L34" s="201">
        <f t="shared" si="10"/>
        <v>937.8389999999999</v>
      </c>
      <c r="M34" s="204">
        <f t="shared" si="15"/>
        <v>0.20995501360041535</v>
      </c>
      <c r="N34" s="202">
        <v>523.5260000000001</v>
      </c>
      <c r="O34" s="200">
        <v>611.217</v>
      </c>
      <c r="P34" s="201"/>
      <c r="Q34" s="200"/>
      <c r="R34" s="201">
        <f t="shared" si="11"/>
        <v>1134.743</v>
      </c>
      <c r="S34" s="203">
        <f t="shared" si="12"/>
        <v>0.023196501998987526</v>
      </c>
      <c r="T34" s="202">
        <v>330.58799999999997</v>
      </c>
      <c r="U34" s="200">
        <v>607.251</v>
      </c>
      <c r="V34" s="201"/>
      <c r="W34" s="200"/>
      <c r="X34" s="184">
        <f t="shared" si="13"/>
        <v>937.8389999999999</v>
      </c>
      <c r="Y34" s="199">
        <f t="shared" si="14"/>
        <v>0.20995501360041535</v>
      </c>
    </row>
    <row r="35" spans="1:25" ht="19.5" customHeight="1">
      <c r="A35" s="205" t="s">
        <v>303</v>
      </c>
      <c r="B35" s="202">
        <v>530.227</v>
      </c>
      <c r="C35" s="200">
        <v>68.802</v>
      </c>
      <c r="D35" s="201">
        <v>0</v>
      </c>
      <c r="E35" s="200">
        <v>0</v>
      </c>
      <c r="F35" s="201">
        <f t="shared" si="8"/>
        <v>599.029</v>
      </c>
      <c r="G35" s="203">
        <f t="shared" si="9"/>
        <v>0.012245396002400103</v>
      </c>
      <c r="H35" s="202">
        <v>1225.581</v>
      </c>
      <c r="I35" s="248">
        <v>103.225</v>
      </c>
      <c r="J35" s="201"/>
      <c r="K35" s="200"/>
      <c r="L35" s="201">
        <f t="shared" si="10"/>
        <v>1328.8059999999998</v>
      </c>
      <c r="M35" s="204">
        <f t="shared" si="15"/>
        <v>-0.5491975502819824</v>
      </c>
      <c r="N35" s="202">
        <v>530.227</v>
      </c>
      <c r="O35" s="200">
        <v>68.802</v>
      </c>
      <c r="P35" s="201"/>
      <c r="Q35" s="200"/>
      <c r="R35" s="201">
        <f t="shared" si="11"/>
        <v>599.029</v>
      </c>
      <c r="S35" s="203">
        <f t="shared" si="12"/>
        <v>0.012245396002400103</v>
      </c>
      <c r="T35" s="202">
        <v>1225.581</v>
      </c>
      <c r="U35" s="200">
        <v>103.225</v>
      </c>
      <c r="V35" s="201"/>
      <c r="W35" s="200"/>
      <c r="X35" s="184">
        <f t="shared" si="13"/>
        <v>1328.8059999999998</v>
      </c>
      <c r="Y35" s="199">
        <f t="shared" si="14"/>
        <v>-0.5491975502819824</v>
      </c>
    </row>
    <row r="36" spans="1:25" ht="19.5" customHeight="1">
      <c r="A36" s="205" t="s">
        <v>261</v>
      </c>
      <c r="B36" s="202">
        <v>96.668</v>
      </c>
      <c r="C36" s="200">
        <v>208.034</v>
      </c>
      <c r="D36" s="201">
        <v>0</v>
      </c>
      <c r="E36" s="200">
        <v>0</v>
      </c>
      <c r="F36" s="184">
        <f t="shared" si="8"/>
        <v>304.702</v>
      </c>
      <c r="G36" s="203">
        <f t="shared" si="9"/>
        <v>0.006228741267490082</v>
      </c>
      <c r="H36" s="202">
        <v>107.47700000000002</v>
      </c>
      <c r="I36" s="248">
        <v>200.65200000000002</v>
      </c>
      <c r="J36" s="201"/>
      <c r="K36" s="200"/>
      <c r="L36" s="184">
        <f t="shared" si="10"/>
        <v>308.129</v>
      </c>
      <c r="M36" s="204">
        <f t="shared" si="15"/>
        <v>-0.011121965150959534</v>
      </c>
      <c r="N36" s="202">
        <v>96.668</v>
      </c>
      <c r="O36" s="200">
        <v>208.034</v>
      </c>
      <c r="P36" s="201"/>
      <c r="Q36" s="200"/>
      <c r="R36" s="201">
        <f t="shared" si="11"/>
        <v>304.702</v>
      </c>
      <c r="S36" s="203">
        <f t="shared" si="12"/>
        <v>0.006228741267490082</v>
      </c>
      <c r="T36" s="202">
        <v>107.47700000000002</v>
      </c>
      <c r="U36" s="200">
        <v>200.65200000000002</v>
      </c>
      <c r="V36" s="201"/>
      <c r="W36" s="200"/>
      <c r="X36" s="184">
        <f t="shared" si="13"/>
        <v>308.129</v>
      </c>
      <c r="Y36" s="199">
        <f t="shared" si="14"/>
        <v>-0.011121965150959534</v>
      </c>
    </row>
    <row r="37" spans="1:25" ht="19.5" customHeight="1">
      <c r="A37" s="205" t="s">
        <v>265</v>
      </c>
      <c r="B37" s="202">
        <v>143.578</v>
      </c>
      <c r="C37" s="200">
        <v>102.911</v>
      </c>
      <c r="D37" s="201">
        <v>0</v>
      </c>
      <c r="E37" s="200">
        <v>0</v>
      </c>
      <c r="F37" s="184">
        <f>SUM(B37:E37)</f>
        <v>246.489</v>
      </c>
      <c r="G37" s="203">
        <f>F37/$F$9</f>
        <v>0.00503874673051822</v>
      </c>
      <c r="H37" s="202">
        <v>740.594</v>
      </c>
      <c r="I37" s="248">
        <v>0</v>
      </c>
      <c r="J37" s="201"/>
      <c r="K37" s="200"/>
      <c r="L37" s="184">
        <f>SUM(H37:K37)</f>
        <v>740.594</v>
      </c>
      <c r="M37" s="204">
        <f>IF(ISERROR(F37/L37-1),"         /0",(F37/L37-1))</f>
        <v>-0.667173917152988</v>
      </c>
      <c r="N37" s="202">
        <v>143.578</v>
      </c>
      <c r="O37" s="200">
        <v>102.911</v>
      </c>
      <c r="P37" s="201"/>
      <c r="Q37" s="200"/>
      <c r="R37" s="201">
        <f>SUM(N37:Q37)</f>
        <v>246.489</v>
      </c>
      <c r="S37" s="203">
        <f>R37/$R$9</f>
        <v>0.00503874673051822</v>
      </c>
      <c r="T37" s="202">
        <v>740.594</v>
      </c>
      <c r="U37" s="200">
        <v>0</v>
      </c>
      <c r="V37" s="201"/>
      <c r="W37" s="200"/>
      <c r="X37" s="184">
        <f>SUM(T37:W37)</f>
        <v>740.594</v>
      </c>
      <c r="Y37" s="199">
        <f>IF(ISERROR(R37/X37-1),"         /0",IF(R37/X37&gt;5,"  *  ",(R37/X37-1)))</f>
        <v>-0.667173917152988</v>
      </c>
    </row>
    <row r="38" spans="1:25" ht="19.5" customHeight="1">
      <c r="A38" s="205" t="s">
        <v>262</v>
      </c>
      <c r="B38" s="202">
        <v>21.576</v>
      </c>
      <c r="C38" s="200">
        <v>193.476</v>
      </c>
      <c r="D38" s="201">
        <v>0</v>
      </c>
      <c r="E38" s="200">
        <v>0</v>
      </c>
      <c r="F38" s="184">
        <f>SUM(B38:E38)</f>
        <v>215.052</v>
      </c>
      <c r="G38" s="203">
        <f>F38/$F$9</f>
        <v>0.004396109205244064</v>
      </c>
      <c r="H38" s="202">
        <v>13.713000000000001</v>
      </c>
      <c r="I38" s="248">
        <v>128.508</v>
      </c>
      <c r="J38" s="201"/>
      <c r="K38" s="200"/>
      <c r="L38" s="184">
        <f>SUM(H38:K38)</f>
        <v>142.221</v>
      </c>
      <c r="M38" s="204">
        <f>IF(ISERROR(F38/L38-1),"         /0",(F38/L38-1))</f>
        <v>0.5120973695867699</v>
      </c>
      <c r="N38" s="202">
        <v>21.576</v>
      </c>
      <c r="O38" s="200">
        <v>193.476</v>
      </c>
      <c r="P38" s="201"/>
      <c r="Q38" s="200"/>
      <c r="R38" s="201">
        <f>SUM(N38:Q38)</f>
        <v>215.052</v>
      </c>
      <c r="S38" s="203">
        <f>R38/$R$9</f>
        <v>0.004396109205244064</v>
      </c>
      <c r="T38" s="202">
        <v>13.713000000000001</v>
      </c>
      <c r="U38" s="200">
        <v>128.508</v>
      </c>
      <c r="V38" s="201"/>
      <c r="W38" s="200"/>
      <c r="X38" s="184">
        <f>SUM(T38:W38)</f>
        <v>142.221</v>
      </c>
      <c r="Y38" s="199">
        <f>IF(ISERROR(R38/X38-1),"         /0",IF(R38/X38&gt;5,"  *  ",(R38/X38-1)))</f>
        <v>0.5120973695867699</v>
      </c>
    </row>
    <row r="39" spans="1:25" ht="19.5" customHeight="1">
      <c r="A39" s="205" t="s">
        <v>260</v>
      </c>
      <c r="B39" s="202">
        <v>7.3740000000000006</v>
      </c>
      <c r="C39" s="200">
        <v>195.895</v>
      </c>
      <c r="D39" s="201">
        <v>0</v>
      </c>
      <c r="E39" s="200">
        <v>0</v>
      </c>
      <c r="F39" s="184">
        <f t="shared" si="8"/>
        <v>203.269</v>
      </c>
      <c r="G39" s="203">
        <f t="shared" si="9"/>
        <v>0.004155240230459404</v>
      </c>
      <c r="H39" s="202">
        <v>4.185</v>
      </c>
      <c r="I39" s="248">
        <v>179.981</v>
      </c>
      <c r="J39" s="201"/>
      <c r="K39" s="200"/>
      <c r="L39" s="184">
        <f t="shared" si="10"/>
        <v>184.166</v>
      </c>
      <c r="M39" s="204">
        <f t="shared" si="15"/>
        <v>0.10372707231519396</v>
      </c>
      <c r="N39" s="202">
        <v>7.3740000000000006</v>
      </c>
      <c r="O39" s="200">
        <v>195.895</v>
      </c>
      <c r="P39" s="201"/>
      <c r="Q39" s="200"/>
      <c r="R39" s="201">
        <f t="shared" si="11"/>
        <v>203.269</v>
      </c>
      <c r="S39" s="203">
        <f t="shared" si="12"/>
        <v>0.004155240230459404</v>
      </c>
      <c r="T39" s="202">
        <v>4.185</v>
      </c>
      <c r="U39" s="200">
        <v>179.981</v>
      </c>
      <c r="V39" s="201"/>
      <c r="W39" s="200"/>
      <c r="X39" s="184">
        <f t="shared" si="13"/>
        <v>184.166</v>
      </c>
      <c r="Y39" s="199">
        <f t="shared" si="14"/>
        <v>0.10372707231519396</v>
      </c>
    </row>
    <row r="40" spans="1:25" ht="19.5" customHeight="1">
      <c r="A40" s="205" t="s">
        <v>263</v>
      </c>
      <c r="B40" s="202">
        <v>12.975</v>
      </c>
      <c r="C40" s="200">
        <v>99.12700000000001</v>
      </c>
      <c r="D40" s="201">
        <v>0</v>
      </c>
      <c r="E40" s="200">
        <v>0</v>
      </c>
      <c r="F40" s="201">
        <f t="shared" si="8"/>
        <v>112.102</v>
      </c>
      <c r="G40" s="203">
        <f t="shared" si="9"/>
        <v>0.0022915975397869823</v>
      </c>
      <c r="H40" s="202">
        <v>5.814</v>
      </c>
      <c r="I40" s="248">
        <v>46.682</v>
      </c>
      <c r="J40" s="201"/>
      <c r="K40" s="200"/>
      <c r="L40" s="201">
        <f t="shared" si="10"/>
        <v>52.496</v>
      </c>
      <c r="M40" s="204">
        <f t="shared" si="15"/>
        <v>1.1354388905821398</v>
      </c>
      <c r="N40" s="202">
        <v>12.975</v>
      </c>
      <c r="O40" s="200">
        <v>99.12700000000001</v>
      </c>
      <c r="P40" s="201"/>
      <c r="Q40" s="200"/>
      <c r="R40" s="201">
        <f t="shared" si="11"/>
        <v>112.102</v>
      </c>
      <c r="S40" s="203">
        <f t="shared" si="12"/>
        <v>0.0022915975397869823</v>
      </c>
      <c r="T40" s="202">
        <v>5.814</v>
      </c>
      <c r="U40" s="200">
        <v>46.682</v>
      </c>
      <c r="V40" s="201"/>
      <c r="W40" s="200"/>
      <c r="X40" s="184">
        <f t="shared" si="13"/>
        <v>52.496</v>
      </c>
      <c r="Y40" s="199">
        <f t="shared" si="14"/>
        <v>1.1354388905821398</v>
      </c>
    </row>
    <row r="41" spans="1:25" ht="19.5" customHeight="1">
      <c r="A41" s="205" t="s">
        <v>264</v>
      </c>
      <c r="B41" s="202">
        <v>6.659</v>
      </c>
      <c r="C41" s="200">
        <v>63.443</v>
      </c>
      <c r="D41" s="201">
        <v>0</v>
      </c>
      <c r="E41" s="200">
        <v>0</v>
      </c>
      <c r="F41" s="201">
        <f>SUM(B41:E41)</f>
        <v>70.102</v>
      </c>
      <c r="G41" s="203">
        <f>F41/$F$9</f>
        <v>0.0014330303717520387</v>
      </c>
      <c r="H41" s="202">
        <v>16.554</v>
      </c>
      <c r="I41" s="248">
        <v>46.998</v>
      </c>
      <c r="J41" s="201"/>
      <c r="K41" s="200"/>
      <c r="L41" s="201">
        <f>SUM(H41:K41)</f>
        <v>63.55199999999999</v>
      </c>
      <c r="M41" s="204">
        <f>IF(ISERROR(F41/L41-1),"         /0",(F41/L41-1))</f>
        <v>0.10306520644511608</v>
      </c>
      <c r="N41" s="202">
        <v>6.659</v>
      </c>
      <c r="O41" s="200">
        <v>63.443</v>
      </c>
      <c r="P41" s="201"/>
      <c r="Q41" s="200"/>
      <c r="R41" s="201">
        <f>SUM(N41:Q41)</f>
        <v>70.102</v>
      </c>
      <c r="S41" s="203">
        <f>R41/$R$9</f>
        <v>0.0014330303717520387</v>
      </c>
      <c r="T41" s="202">
        <v>16.554</v>
      </c>
      <c r="U41" s="200">
        <v>46.998</v>
      </c>
      <c r="V41" s="201"/>
      <c r="W41" s="200"/>
      <c r="X41" s="184">
        <f>SUM(T41:W41)</f>
        <v>63.55199999999999</v>
      </c>
      <c r="Y41" s="199">
        <f>IF(ISERROR(R41/X41-1),"         /0",IF(R41/X41&gt;5,"  *  ",(R41/X41-1)))</f>
        <v>0.10306520644511608</v>
      </c>
    </row>
    <row r="42" spans="1:25" ht="19.5" customHeight="1">
      <c r="A42" s="205" t="s">
        <v>463</v>
      </c>
      <c r="B42" s="202">
        <v>19.314</v>
      </c>
      <c r="C42" s="200">
        <v>25.880000000000003</v>
      </c>
      <c r="D42" s="201">
        <v>0</v>
      </c>
      <c r="E42" s="200">
        <v>0</v>
      </c>
      <c r="F42" s="201">
        <f>SUM(B42:E42)</f>
        <v>45.194</v>
      </c>
      <c r="G42" s="203">
        <f>F42/$F$9</f>
        <v>0.0009238591569564583</v>
      </c>
      <c r="H42" s="202">
        <v>5.886</v>
      </c>
      <c r="I42" s="248">
        <v>12.059</v>
      </c>
      <c r="J42" s="201"/>
      <c r="K42" s="200"/>
      <c r="L42" s="201">
        <f>SUM(H42:K42)</f>
        <v>17.945</v>
      </c>
      <c r="M42" s="204">
        <f>IF(ISERROR(F42/L42-1),"         /0",(F42/L42-1))</f>
        <v>1.5184731122875452</v>
      </c>
      <c r="N42" s="202">
        <v>19.314</v>
      </c>
      <c r="O42" s="200">
        <v>25.880000000000003</v>
      </c>
      <c r="P42" s="201"/>
      <c r="Q42" s="200"/>
      <c r="R42" s="201">
        <f>SUM(N42:Q42)</f>
        <v>45.194</v>
      </c>
      <c r="S42" s="203">
        <f>R42/$R$9</f>
        <v>0.0009238591569564583</v>
      </c>
      <c r="T42" s="202">
        <v>5.886</v>
      </c>
      <c r="U42" s="200">
        <v>12.059</v>
      </c>
      <c r="V42" s="201"/>
      <c r="W42" s="200"/>
      <c r="X42" s="184">
        <f>SUM(T42:W42)</f>
        <v>17.945</v>
      </c>
      <c r="Y42" s="199">
        <f>IF(ISERROR(R42/X42-1),"         /0",IF(R42/X42&gt;5,"  *  ",(R42/X42-1)))</f>
        <v>1.5184731122875452</v>
      </c>
    </row>
    <row r="43" spans="1:25" ht="19.5" customHeight="1" thickBot="1">
      <c r="A43" s="205" t="s">
        <v>242</v>
      </c>
      <c r="B43" s="202">
        <v>69.94800000000001</v>
      </c>
      <c r="C43" s="200">
        <v>10.401</v>
      </c>
      <c r="D43" s="201">
        <v>0</v>
      </c>
      <c r="E43" s="200">
        <v>0</v>
      </c>
      <c r="F43" s="201">
        <f t="shared" si="8"/>
        <v>80.349</v>
      </c>
      <c r="G43" s="203">
        <f t="shared" si="9"/>
        <v>0.0016425003186771355</v>
      </c>
      <c r="H43" s="202">
        <v>323.781</v>
      </c>
      <c r="I43" s="248">
        <v>0</v>
      </c>
      <c r="J43" s="201">
        <v>0</v>
      </c>
      <c r="K43" s="200"/>
      <c r="L43" s="201">
        <f t="shared" si="10"/>
        <v>323.781</v>
      </c>
      <c r="M43" s="204" t="s">
        <v>46</v>
      </c>
      <c r="N43" s="202">
        <v>69.94800000000001</v>
      </c>
      <c r="O43" s="200">
        <v>10.401</v>
      </c>
      <c r="P43" s="201">
        <v>0</v>
      </c>
      <c r="Q43" s="200">
        <v>0</v>
      </c>
      <c r="R43" s="201">
        <f t="shared" si="11"/>
        <v>80.349</v>
      </c>
      <c r="S43" s="203">
        <f t="shared" si="12"/>
        <v>0.0016425003186771355</v>
      </c>
      <c r="T43" s="202">
        <v>323.781</v>
      </c>
      <c r="U43" s="200">
        <v>0</v>
      </c>
      <c r="V43" s="201">
        <v>0</v>
      </c>
      <c r="W43" s="200"/>
      <c r="X43" s="184">
        <f t="shared" si="13"/>
        <v>323.781</v>
      </c>
      <c r="Y43" s="199">
        <f t="shared" si="14"/>
        <v>-0.7518415225105859</v>
      </c>
    </row>
    <row r="44" spans="1:25" s="191" customFormat="1" ht="19.5" customHeight="1">
      <c r="A44" s="198" t="s">
        <v>54</v>
      </c>
      <c r="B44" s="195">
        <f>SUM(B45:B53)</f>
        <v>2542.035</v>
      </c>
      <c r="C44" s="194">
        <f>SUM(C45:C53)</f>
        <v>1658.9049999999997</v>
      </c>
      <c r="D44" s="193">
        <f>SUM(D45:D53)</f>
        <v>3.7159999999999997</v>
      </c>
      <c r="E44" s="194">
        <f>SUM(E45:E53)</f>
        <v>0</v>
      </c>
      <c r="F44" s="193">
        <f t="shared" si="8"/>
        <v>4204.656</v>
      </c>
      <c r="G44" s="196">
        <f t="shared" si="9"/>
        <v>0.08595189510669367</v>
      </c>
      <c r="H44" s="195">
        <f>SUM(H45:H53)</f>
        <v>2251.981</v>
      </c>
      <c r="I44" s="194">
        <f>SUM(I45:I53)</f>
        <v>1562.2009999999998</v>
      </c>
      <c r="J44" s="193">
        <f>SUM(J45:J53)</f>
        <v>35.026</v>
      </c>
      <c r="K44" s="194">
        <f>SUM(K45:K53)</f>
        <v>69.01400000000001</v>
      </c>
      <c r="L44" s="193">
        <f t="shared" si="10"/>
        <v>3918.2219999999998</v>
      </c>
      <c r="M44" s="197">
        <f aca="true" t="shared" si="16" ref="M44:M58">IF(ISERROR(F44/L44-1),"         /0",(F44/L44-1))</f>
        <v>0.073103055416462</v>
      </c>
      <c r="N44" s="195">
        <f>SUM(N45:N53)</f>
        <v>2542.035</v>
      </c>
      <c r="O44" s="194">
        <f>SUM(O45:O53)</f>
        <v>1658.9049999999997</v>
      </c>
      <c r="P44" s="193">
        <f>SUM(P45:P53)</f>
        <v>3.7159999999999997</v>
      </c>
      <c r="Q44" s="194">
        <f>SUM(Q45:Q53)</f>
        <v>0</v>
      </c>
      <c r="R44" s="193">
        <f t="shared" si="11"/>
        <v>4204.656</v>
      </c>
      <c r="S44" s="196">
        <f t="shared" si="12"/>
        <v>0.08595189510669367</v>
      </c>
      <c r="T44" s="195">
        <f>SUM(T45:T53)</f>
        <v>2251.981</v>
      </c>
      <c r="U44" s="194">
        <f>SUM(U45:U53)</f>
        <v>1562.2009999999998</v>
      </c>
      <c r="V44" s="193">
        <f>SUM(V45:V53)</f>
        <v>35.026</v>
      </c>
      <c r="W44" s="194">
        <f>SUM(W45:W53)</f>
        <v>69.01400000000001</v>
      </c>
      <c r="X44" s="193">
        <f t="shared" si="13"/>
        <v>3918.2219999999998</v>
      </c>
      <c r="Y44" s="192">
        <f t="shared" si="14"/>
        <v>0.073103055416462</v>
      </c>
    </row>
    <row r="45" spans="1:25" s="175" customFormat="1" ht="19.5" customHeight="1">
      <c r="A45" s="190" t="s">
        <v>266</v>
      </c>
      <c r="B45" s="188">
        <v>1429.616</v>
      </c>
      <c r="C45" s="185">
        <v>949.9580000000001</v>
      </c>
      <c r="D45" s="184">
        <v>1.316</v>
      </c>
      <c r="E45" s="185">
        <v>0</v>
      </c>
      <c r="F45" s="184">
        <f t="shared" si="8"/>
        <v>2380.89</v>
      </c>
      <c r="G45" s="187">
        <f t="shared" si="9"/>
        <v>0.04867033296911231</v>
      </c>
      <c r="H45" s="188">
        <v>1244.468</v>
      </c>
      <c r="I45" s="185">
        <v>1024.194</v>
      </c>
      <c r="J45" s="184">
        <v>34.152</v>
      </c>
      <c r="K45" s="185">
        <v>68.01</v>
      </c>
      <c r="L45" s="184">
        <f t="shared" si="10"/>
        <v>2370.8240000000005</v>
      </c>
      <c r="M45" s="189">
        <f t="shared" si="16"/>
        <v>0.00424578121362007</v>
      </c>
      <c r="N45" s="188">
        <v>1429.616</v>
      </c>
      <c r="O45" s="185">
        <v>949.9580000000001</v>
      </c>
      <c r="P45" s="184">
        <v>1.316</v>
      </c>
      <c r="Q45" s="185">
        <v>0</v>
      </c>
      <c r="R45" s="184">
        <f t="shared" si="11"/>
        <v>2380.89</v>
      </c>
      <c r="S45" s="187">
        <f t="shared" si="12"/>
        <v>0.04867033296911231</v>
      </c>
      <c r="T45" s="186">
        <v>1244.468</v>
      </c>
      <c r="U45" s="185">
        <v>1024.194</v>
      </c>
      <c r="V45" s="184">
        <v>34.152</v>
      </c>
      <c r="W45" s="185">
        <v>68.01</v>
      </c>
      <c r="X45" s="184">
        <f t="shared" si="13"/>
        <v>2370.8240000000005</v>
      </c>
      <c r="Y45" s="183">
        <f t="shared" si="14"/>
        <v>0.00424578121362007</v>
      </c>
    </row>
    <row r="46" spans="1:25" s="175" customFormat="1" ht="19.5" customHeight="1">
      <c r="A46" s="190" t="s">
        <v>267</v>
      </c>
      <c r="B46" s="188">
        <v>509.37800000000004</v>
      </c>
      <c r="C46" s="185">
        <v>425.02200000000005</v>
      </c>
      <c r="D46" s="184">
        <v>0</v>
      </c>
      <c r="E46" s="185">
        <v>0</v>
      </c>
      <c r="F46" s="184">
        <f t="shared" si="8"/>
        <v>934.4000000000001</v>
      </c>
      <c r="G46" s="187">
        <f t="shared" si="9"/>
        <v>0.01910107528123456</v>
      </c>
      <c r="H46" s="188">
        <v>519.6210000000001</v>
      </c>
      <c r="I46" s="185">
        <v>372.351</v>
      </c>
      <c r="J46" s="184">
        <v>0</v>
      </c>
      <c r="K46" s="185">
        <v>0</v>
      </c>
      <c r="L46" s="184">
        <f t="shared" si="10"/>
        <v>891.9720000000001</v>
      </c>
      <c r="M46" s="189">
        <f t="shared" si="16"/>
        <v>0.047566515540846455</v>
      </c>
      <c r="N46" s="188">
        <v>509.37800000000004</v>
      </c>
      <c r="O46" s="185">
        <v>425.02200000000005</v>
      </c>
      <c r="P46" s="184"/>
      <c r="Q46" s="185"/>
      <c r="R46" s="184">
        <f t="shared" si="11"/>
        <v>934.4000000000001</v>
      </c>
      <c r="S46" s="187">
        <f t="shared" si="12"/>
        <v>0.01910107528123456</v>
      </c>
      <c r="T46" s="186">
        <v>519.6210000000001</v>
      </c>
      <c r="U46" s="185">
        <v>372.351</v>
      </c>
      <c r="V46" s="184">
        <v>0</v>
      </c>
      <c r="W46" s="185">
        <v>0</v>
      </c>
      <c r="X46" s="184">
        <f t="shared" si="13"/>
        <v>891.9720000000001</v>
      </c>
      <c r="Y46" s="183">
        <f t="shared" si="14"/>
        <v>0.047566515540846455</v>
      </c>
    </row>
    <row r="47" spans="1:25" s="175" customFormat="1" ht="19.5" customHeight="1">
      <c r="A47" s="190" t="s">
        <v>268</v>
      </c>
      <c r="B47" s="188">
        <v>86.993</v>
      </c>
      <c r="C47" s="185">
        <v>96.865</v>
      </c>
      <c r="D47" s="184">
        <v>0</v>
      </c>
      <c r="E47" s="185">
        <v>0</v>
      </c>
      <c r="F47" s="184">
        <f>SUM(B47:E47)</f>
        <v>183.858</v>
      </c>
      <c r="G47" s="187">
        <f>F47/$F$9</f>
        <v>0.0037584391042992543</v>
      </c>
      <c r="H47" s="188">
        <v>145.913</v>
      </c>
      <c r="I47" s="185">
        <v>42.675</v>
      </c>
      <c r="J47" s="184">
        <v>0</v>
      </c>
      <c r="K47" s="185">
        <v>0</v>
      </c>
      <c r="L47" s="184">
        <f>SUM(H47:K47)</f>
        <v>188.58800000000002</v>
      </c>
      <c r="M47" s="189">
        <f t="shared" si="16"/>
        <v>-0.025081129234097665</v>
      </c>
      <c r="N47" s="188">
        <v>86.993</v>
      </c>
      <c r="O47" s="185">
        <v>96.865</v>
      </c>
      <c r="P47" s="184">
        <v>0</v>
      </c>
      <c r="Q47" s="185">
        <v>0</v>
      </c>
      <c r="R47" s="184">
        <f>SUM(N47:Q47)</f>
        <v>183.858</v>
      </c>
      <c r="S47" s="187">
        <f>R47/$R$9</f>
        <v>0.0037584391042992543</v>
      </c>
      <c r="T47" s="186">
        <v>145.913</v>
      </c>
      <c r="U47" s="185">
        <v>42.675</v>
      </c>
      <c r="V47" s="184">
        <v>0</v>
      </c>
      <c r="W47" s="185">
        <v>0</v>
      </c>
      <c r="X47" s="184">
        <f>SUM(T47:W47)</f>
        <v>188.58800000000002</v>
      </c>
      <c r="Y47" s="183">
        <f>IF(ISERROR(R47/X47-1),"         /0",IF(R47/X47&gt;5,"  *  ",(R47/X47-1)))</f>
        <v>-0.025081129234097665</v>
      </c>
    </row>
    <row r="48" spans="1:25" s="175" customFormat="1" ht="19.5" customHeight="1">
      <c r="A48" s="190" t="s">
        <v>269</v>
      </c>
      <c r="B48" s="188">
        <v>70.504</v>
      </c>
      <c r="C48" s="185">
        <v>11.194</v>
      </c>
      <c r="D48" s="184">
        <v>2</v>
      </c>
      <c r="E48" s="185">
        <v>0</v>
      </c>
      <c r="F48" s="184">
        <f>SUM(B48:E48)</f>
        <v>83.69800000000001</v>
      </c>
      <c r="G48" s="187">
        <f>F48/$F$9</f>
        <v>0.0017109608292902078</v>
      </c>
      <c r="H48" s="188">
        <v>51.945</v>
      </c>
      <c r="I48" s="185">
        <v>8.821</v>
      </c>
      <c r="J48" s="184">
        <v>0</v>
      </c>
      <c r="K48" s="185">
        <v>0</v>
      </c>
      <c r="L48" s="184">
        <f>SUM(H48:K48)</f>
        <v>60.766</v>
      </c>
      <c r="M48" s="189">
        <f>IF(ISERROR(F48/L48-1),"         /0",(F48/L48-1))</f>
        <v>0.37738208866800527</v>
      </c>
      <c r="N48" s="188">
        <v>70.504</v>
      </c>
      <c r="O48" s="185">
        <v>11.194</v>
      </c>
      <c r="P48" s="184">
        <v>2</v>
      </c>
      <c r="Q48" s="185">
        <v>0</v>
      </c>
      <c r="R48" s="184">
        <f>SUM(N48:Q48)</f>
        <v>83.69800000000001</v>
      </c>
      <c r="S48" s="187">
        <f>R48/$R$9</f>
        <v>0.0017109608292902078</v>
      </c>
      <c r="T48" s="186">
        <v>51.945</v>
      </c>
      <c r="U48" s="185">
        <v>8.821</v>
      </c>
      <c r="V48" s="184">
        <v>0</v>
      </c>
      <c r="W48" s="185">
        <v>0</v>
      </c>
      <c r="X48" s="184">
        <f>SUM(T48:W48)</f>
        <v>60.766</v>
      </c>
      <c r="Y48" s="183">
        <f>IF(ISERROR(R48/X48-1),"         /0",IF(R48/X48&gt;5,"  *  ",(R48/X48-1)))</f>
        <v>0.37738208866800527</v>
      </c>
    </row>
    <row r="49" spans="1:25" s="175" customFormat="1" ht="19.5" customHeight="1">
      <c r="A49" s="190" t="s">
        <v>272</v>
      </c>
      <c r="B49" s="188">
        <v>56.663000000000004</v>
      </c>
      <c r="C49" s="185">
        <v>15.235</v>
      </c>
      <c r="D49" s="184">
        <v>0</v>
      </c>
      <c r="E49" s="185">
        <v>0</v>
      </c>
      <c r="F49" s="184">
        <f>SUM(B49:E49)</f>
        <v>71.898</v>
      </c>
      <c r="G49" s="187">
        <f>F49/$F$9</f>
        <v>0.0014697443392232472</v>
      </c>
      <c r="H49" s="188">
        <v>61.036</v>
      </c>
      <c r="I49" s="185">
        <v>31.983999999999998</v>
      </c>
      <c r="J49" s="184"/>
      <c r="K49" s="185"/>
      <c r="L49" s="184">
        <f>SUM(H49:K49)</f>
        <v>93.02</v>
      </c>
      <c r="M49" s="189">
        <f>IF(ISERROR(F49/L49-1),"         /0",(F49/L49-1))</f>
        <v>-0.22706944743066004</v>
      </c>
      <c r="N49" s="188">
        <v>56.663000000000004</v>
      </c>
      <c r="O49" s="185">
        <v>15.235</v>
      </c>
      <c r="P49" s="184"/>
      <c r="Q49" s="185"/>
      <c r="R49" s="184">
        <f>SUM(N49:Q49)</f>
        <v>71.898</v>
      </c>
      <c r="S49" s="187">
        <f>R49/$R$9</f>
        <v>0.0014697443392232472</v>
      </c>
      <c r="T49" s="186">
        <v>61.036</v>
      </c>
      <c r="U49" s="185">
        <v>31.983999999999998</v>
      </c>
      <c r="V49" s="184"/>
      <c r="W49" s="185"/>
      <c r="X49" s="184">
        <f>SUM(T49:W49)</f>
        <v>93.02</v>
      </c>
      <c r="Y49" s="183">
        <f>IF(ISERROR(R49/X49-1),"         /0",IF(R49/X49&gt;5,"  *  ",(R49/X49-1)))</f>
        <v>-0.22706944743066004</v>
      </c>
    </row>
    <row r="50" spans="1:25" s="175" customFormat="1" ht="19.5" customHeight="1">
      <c r="A50" s="190" t="s">
        <v>270</v>
      </c>
      <c r="B50" s="188">
        <v>43.941</v>
      </c>
      <c r="C50" s="185">
        <v>12.399</v>
      </c>
      <c r="D50" s="184">
        <v>0</v>
      </c>
      <c r="E50" s="185">
        <v>0</v>
      </c>
      <c r="F50" s="184">
        <f>SUM(B50:E50)</f>
        <v>56.34</v>
      </c>
      <c r="G50" s="187">
        <f>F50/$F$9</f>
        <v>0.0011517065296925888</v>
      </c>
      <c r="H50" s="188">
        <v>45.8</v>
      </c>
      <c r="I50" s="185">
        <v>25.711</v>
      </c>
      <c r="J50" s="184"/>
      <c r="K50" s="185"/>
      <c r="L50" s="184">
        <f>SUM(H50:K50)</f>
        <v>71.511</v>
      </c>
      <c r="M50" s="189">
        <f>IF(ISERROR(F50/L50-1),"         /0",(F50/L50-1))</f>
        <v>-0.2121491798464571</v>
      </c>
      <c r="N50" s="188">
        <v>43.941</v>
      </c>
      <c r="O50" s="185">
        <v>12.399</v>
      </c>
      <c r="P50" s="184">
        <v>0</v>
      </c>
      <c r="Q50" s="185"/>
      <c r="R50" s="184">
        <f>SUM(N50:Q50)</f>
        <v>56.34</v>
      </c>
      <c r="S50" s="187">
        <f>R50/$R$9</f>
        <v>0.0011517065296925888</v>
      </c>
      <c r="T50" s="186">
        <v>45.8</v>
      </c>
      <c r="U50" s="185">
        <v>25.711</v>
      </c>
      <c r="V50" s="184"/>
      <c r="W50" s="185"/>
      <c r="X50" s="184">
        <f>SUM(T50:W50)</f>
        <v>71.511</v>
      </c>
      <c r="Y50" s="183">
        <f>IF(ISERROR(R50/X50-1),"         /0",IF(R50/X50&gt;5,"  *  ",(R50/X50-1)))</f>
        <v>-0.2121491798464571</v>
      </c>
    </row>
    <row r="51" spans="1:25" s="175" customFormat="1" ht="19.5" customHeight="1">
      <c r="A51" s="190" t="s">
        <v>271</v>
      </c>
      <c r="B51" s="188">
        <v>42.217</v>
      </c>
      <c r="C51" s="185">
        <v>1.306</v>
      </c>
      <c r="D51" s="184">
        <v>0</v>
      </c>
      <c r="E51" s="185">
        <v>0</v>
      </c>
      <c r="F51" s="184">
        <f>SUM(B51:E51)</f>
        <v>43.522999999999996</v>
      </c>
      <c r="G51" s="187">
        <f>F51/$F$9</f>
        <v>0.000889700448913925</v>
      </c>
      <c r="H51" s="188">
        <v>26.899</v>
      </c>
      <c r="I51" s="185">
        <v>7.345</v>
      </c>
      <c r="J51" s="184"/>
      <c r="K51" s="185"/>
      <c r="L51" s="184">
        <f>SUM(H51:K51)</f>
        <v>34.244</v>
      </c>
      <c r="M51" s="189">
        <f>IF(ISERROR(F51/L51-1),"         /0",(F51/L51-1))</f>
        <v>0.27096717673169013</v>
      </c>
      <c r="N51" s="188">
        <v>42.217</v>
      </c>
      <c r="O51" s="185">
        <v>1.306</v>
      </c>
      <c r="P51" s="184"/>
      <c r="Q51" s="185"/>
      <c r="R51" s="184">
        <f>SUM(N51:Q51)</f>
        <v>43.522999999999996</v>
      </c>
      <c r="S51" s="187">
        <f>R51/$R$9</f>
        <v>0.000889700448913925</v>
      </c>
      <c r="T51" s="186">
        <v>26.899</v>
      </c>
      <c r="U51" s="185">
        <v>7.345</v>
      </c>
      <c r="V51" s="184"/>
      <c r="W51" s="185"/>
      <c r="X51" s="184">
        <f>SUM(T51:W51)</f>
        <v>34.244</v>
      </c>
      <c r="Y51" s="183">
        <f>IF(ISERROR(R51/X51-1),"         /0",IF(R51/X51&gt;5,"  *  ",(R51/X51-1)))</f>
        <v>0.27096717673169013</v>
      </c>
    </row>
    <row r="52" spans="1:25" s="175" customFormat="1" ht="19.5" customHeight="1">
      <c r="A52" s="190" t="s">
        <v>471</v>
      </c>
      <c r="B52" s="188">
        <v>27.263</v>
      </c>
      <c r="C52" s="185">
        <v>5.867</v>
      </c>
      <c r="D52" s="184">
        <v>0</v>
      </c>
      <c r="E52" s="185">
        <v>0</v>
      </c>
      <c r="F52" s="184">
        <f t="shared" si="8"/>
        <v>33.13</v>
      </c>
      <c r="G52" s="187">
        <f t="shared" si="9"/>
        <v>0.0006772459589761354</v>
      </c>
      <c r="H52" s="188">
        <v>6.836</v>
      </c>
      <c r="I52" s="185">
        <v>4.908</v>
      </c>
      <c r="J52" s="184"/>
      <c r="K52" s="185"/>
      <c r="L52" s="184">
        <f t="shared" si="10"/>
        <v>11.744</v>
      </c>
      <c r="M52" s="189">
        <f t="shared" si="16"/>
        <v>1.821014986376022</v>
      </c>
      <c r="N52" s="188">
        <v>27.263</v>
      </c>
      <c r="O52" s="185">
        <v>5.867</v>
      </c>
      <c r="P52" s="184"/>
      <c r="Q52" s="185"/>
      <c r="R52" s="184">
        <f t="shared" si="11"/>
        <v>33.13</v>
      </c>
      <c r="S52" s="187">
        <f t="shared" si="12"/>
        <v>0.0006772459589761354</v>
      </c>
      <c r="T52" s="186">
        <v>6.836</v>
      </c>
      <c r="U52" s="185">
        <v>4.908</v>
      </c>
      <c r="V52" s="184"/>
      <c r="W52" s="185"/>
      <c r="X52" s="184">
        <f t="shared" si="13"/>
        <v>11.744</v>
      </c>
      <c r="Y52" s="183">
        <f t="shared" si="14"/>
        <v>1.821014986376022</v>
      </c>
    </row>
    <row r="53" spans="1:25" s="175" customFormat="1" ht="19.5" customHeight="1" thickBot="1">
      <c r="A53" s="190" t="s">
        <v>242</v>
      </c>
      <c r="B53" s="188">
        <v>275.46000000000004</v>
      </c>
      <c r="C53" s="185">
        <v>141.059</v>
      </c>
      <c r="D53" s="184">
        <v>0.4</v>
      </c>
      <c r="E53" s="185">
        <v>0</v>
      </c>
      <c r="F53" s="184">
        <f t="shared" si="8"/>
        <v>416.919</v>
      </c>
      <c r="G53" s="187">
        <f t="shared" si="9"/>
        <v>0.008522689645951445</v>
      </c>
      <c r="H53" s="188">
        <v>149.463</v>
      </c>
      <c r="I53" s="185">
        <v>44.212</v>
      </c>
      <c r="J53" s="184">
        <v>0.874</v>
      </c>
      <c r="K53" s="185">
        <v>1.004</v>
      </c>
      <c r="L53" s="184">
        <f t="shared" si="10"/>
        <v>195.553</v>
      </c>
      <c r="M53" s="189">
        <f t="shared" si="16"/>
        <v>1.1320000204548126</v>
      </c>
      <c r="N53" s="188">
        <v>275.46000000000004</v>
      </c>
      <c r="O53" s="185">
        <v>141.059</v>
      </c>
      <c r="P53" s="184">
        <v>0.4</v>
      </c>
      <c r="Q53" s="185">
        <v>0</v>
      </c>
      <c r="R53" s="184">
        <f t="shared" si="11"/>
        <v>416.919</v>
      </c>
      <c r="S53" s="187">
        <f t="shared" si="12"/>
        <v>0.008522689645951445</v>
      </c>
      <c r="T53" s="186">
        <v>149.463</v>
      </c>
      <c r="U53" s="185">
        <v>44.212</v>
      </c>
      <c r="V53" s="184">
        <v>0.874</v>
      </c>
      <c r="W53" s="185">
        <v>1.004</v>
      </c>
      <c r="X53" s="184">
        <f t="shared" si="13"/>
        <v>195.553</v>
      </c>
      <c r="Y53" s="183">
        <f t="shared" si="14"/>
        <v>1.1320000204548126</v>
      </c>
    </row>
    <row r="54" spans="1:25" s="191" customFormat="1" ht="19.5" customHeight="1">
      <c r="A54" s="198" t="s">
        <v>53</v>
      </c>
      <c r="B54" s="195">
        <f>SUM(B55:B57)</f>
        <v>1115.781</v>
      </c>
      <c r="C54" s="194">
        <f>SUM(C55:C57)</f>
        <v>144.498</v>
      </c>
      <c r="D54" s="193">
        <f>SUM(D55:D57)</f>
        <v>0.8560000000000001</v>
      </c>
      <c r="E54" s="194">
        <f>SUM(E55:E57)</f>
        <v>0.354</v>
      </c>
      <c r="F54" s="193">
        <f t="shared" si="8"/>
        <v>1261.489</v>
      </c>
      <c r="G54" s="196">
        <f t="shared" si="9"/>
        <v>0.025787453291362693</v>
      </c>
      <c r="H54" s="195">
        <f>SUM(H55:H57)</f>
        <v>280.149</v>
      </c>
      <c r="I54" s="194">
        <f>SUM(I55:I57)</f>
        <v>72.329</v>
      </c>
      <c r="J54" s="193">
        <f>SUM(J55:J57)</f>
        <v>0</v>
      </c>
      <c r="K54" s="194">
        <f>SUM(K55:K57)</f>
        <v>0</v>
      </c>
      <c r="L54" s="193">
        <f t="shared" si="10"/>
        <v>352.478</v>
      </c>
      <c r="M54" s="197">
        <f t="shared" si="16"/>
        <v>2.578915563524532</v>
      </c>
      <c r="N54" s="195">
        <f>SUM(N55:N57)</f>
        <v>1115.781</v>
      </c>
      <c r="O54" s="194">
        <f>SUM(O55:O57)</f>
        <v>144.498</v>
      </c>
      <c r="P54" s="193">
        <f>SUM(P55:P57)</f>
        <v>0.8560000000000001</v>
      </c>
      <c r="Q54" s="194">
        <f>SUM(Q55:Q57)</f>
        <v>0.354</v>
      </c>
      <c r="R54" s="193">
        <f t="shared" si="11"/>
        <v>1261.489</v>
      </c>
      <c r="S54" s="196">
        <f t="shared" si="12"/>
        <v>0.025787453291362693</v>
      </c>
      <c r="T54" s="195">
        <f>SUM(T55:T57)</f>
        <v>280.149</v>
      </c>
      <c r="U54" s="194">
        <f>SUM(U55:U57)</f>
        <v>72.329</v>
      </c>
      <c r="V54" s="193">
        <f>SUM(V55:V57)</f>
        <v>0</v>
      </c>
      <c r="W54" s="194">
        <f>SUM(W55:W57)</f>
        <v>0</v>
      </c>
      <c r="X54" s="193">
        <f t="shared" si="13"/>
        <v>352.478</v>
      </c>
      <c r="Y54" s="192">
        <f t="shared" si="14"/>
        <v>2.578915563524532</v>
      </c>
    </row>
    <row r="55" spans="1:25" ht="19.5" customHeight="1">
      <c r="A55" s="190" t="s">
        <v>275</v>
      </c>
      <c r="B55" s="188">
        <v>138.215</v>
      </c>
      <c r="C55" s="185">
        <v>11.025</v>
      </c>
      <c r="D55" s="184">
        <v>0</v>
      </c>
      <c r="E55" s="185">
        <v>0</v>
      </c>
      <c r="F55" s="184">
        <f t="shared" si="8"/>
        <v>149.24</v>
      </c>
      <c r="G55" s="187">
        <f t="shared" si="9"/>
        <v>0.003050775337084167</v>
      </c>
      <c r="H55" s="188">
        <v>156.637</v>
      </c>
      <c r="I55" s="185">
        <v>14.205</v>
      </c>
      <c r="J55" s="184"/>
      <c r="K55" s="185"/>
      <c r="L55" s="184">
        <f t="shared" si="10"/>
        <v>170.842</v>
      </c>
      <c r="M55" s="189">
        <f t="shared" si="16"/>
        <v>-0.1264443169712366</v>
      </c>
      <c r="N55" s="188">
        <v>138.215</v>
      </c>
      <c r="O55" s="185">
        <v>11.025</v>
      </c>
      <c r="P55" s="184"/>
      <c r="Q55" s="185"/>
      <c r="R55" s="184">
        <f t="shared" si="11"/>
        <v>149.24</v>
      </c>
      <c r="S55" s="187">
        <f t="shared" si="12"/>
        <v>0.003050775337084167</v>
      </c>
      <c r="T55" s="186">
        <v>156.637</v>
      </c>
      <c r="U55" s="185">
        <v>14.205</v>
      </c>
      <c r="V55" s="184"/>
      <c r="W55" s="185"/>
      <c r="X55" s="184">
        <f t="shared" si="13"/>
        <v>170.842</v>
      </c>
      <c r="Y55" s="183">
        <f t="shared" si="14"/>
        <v>-0.1264443169712366</v>
      </c>
    </row>
    <row r="56" spans="1:25" ht="19.5" customHeight="1">
      <c r="A56" s="190" t="s">
        <v>276</v>
      </c>
      <c r="B56" s="188">
        <v>11.312</v>
      </c>
      <c r="C56" s="185">
        <v>55.010000000000005</v>
      </c>
      <c r="D56" s="184">
        <v>0.406</v>
      </c>
      <c r="E56" s="185">
        <v>0</v>
      </c>
      <c r="F56" s="184">
        <f t="shared" si="8"/>
        <v>66.72800000000001</v>
      </c>
      <c r="G56" s="187">
        <f t="shared" si="9"/>
        <v>0.0013640588092532317</v>
      </c>
      <c r="H56" s="188">
        <v>10.238</v>
      </c>
      <c r="I56" s="185">
        <v>29.522</v>
      </c>
      <c r="J56" s="184">
        <v>0</v>
      </c>
      <c r="K56" s="185">
        <v>0</v>
      </c>
      <c r="L56" s="184">
        <f t="shared" si="10"/>
        <v>39.76</v>
      </c>
      <c r="M56" s="189">
        <f t="shared" si="16"/>
        <v>0.6782696177062377</v>
      </c>
      <c r="N56" s="188">
        <v>11.312</v>
      </c>
      <c r="O56" s="185">
        <v>55.010000000000005</v>
      </c>
      <c r="P56" s="184">
        <v>0.406</v>
      </c>
      <c r="Q56" s="185">
        <v>0</v>
      </c>
      <c r="R56" s="184">
        <f t="shared" si="11"/>
        <v>66.72800000000001</v>
      </c>
      <c r="S56" s="187">
        <f t="shared" si="12"/>
        <v>0.0013640588092532317</v>
      </c>
      <c r="T56" s="186">
        <v>10.238</v>
      </c>
      <c r="U56" s="185">
        <v>29.522</v>
      </c>
      <c r="V56" s="184">
        <v>0</v>
      </c>
      <c r="W56" s="185">
        <v>0</v>
      </c>
      <c r="X56" s="184">
        <f t="shared" si="13"/>
        <v>39.76</v>
      </c>
      <c r="Y56" s="183">
        <f t="shared" si="14"/>
        <v>0.6782696177062377</v>
      </c>
    </row>
    <row r="57" spans="1:25" ht="19.5" customHeight="1" thickBot="1">
      <c r="A57" s="190" t="s">
        <v>242</v>
      </c>
      <c r="B57" s="188">
        <v>966.254</v>
      </c>
      <c r="C57" s="185">
        <v>78.463</v>
      </c>
      <c r="D57" s="184">
        <v>0.45</v>
      </c>
      <c r="E57" s="185">
        <v>0.354</v>
      </c>
      <c r="F57" s="184">
        <f t="shared" si="8"/>
        <v>1045.5210000000002</v>
      </c>
      <c r="G57" s="187">
        <f t="shared" si="9"/>
        <v>0.0213726191450253</v>
      </c>
      <c r="H57" s="188">
        <v>113.274</v>
      </c>
      <c r="I57" s="185">
        <v>28.602</v>
      </c>
      <c r="J57" s="184"/>
      <c r="K57" s="185"/>
      <c r="L57" s="184">
        <f t="shared" si="10"/>
        <v>141.876</v>
      </c>
      <c r="M57" s="189">
        <f t="shared" si="16"/>
        <v>6.369259071301701</v>
      </c>
      <c r="N57" s="188">
        <v>966.254</v>
      </c>
      <c r="O57" s="185">
        <v>78.463</v>
      </c>
      <c r="P57" s="184">
        <v>0.45</v>
      </c>
      <c r="Q57" s="185">
        <v>0.354</v>
      </c>
      <c r="R57" s="184">
        <f t="shared" si="11"/>
        <v>1045.5210000000002</v>
      </c>
      <c r="S57" s="187">
        <f t="shared" si="12"/>
        <v>0.0213726191450253</v>
      </c>
      <c r="T57" s="186">
        <v>113.274</v>
      </c>
      <c r="U57" s="185">
        <v>28.602</v>
      </c>
      <c r="V57" s="184"/>
      <c r="W57" s="185"/>
      <c r="X57" s="184">
        <f t="shared" si="13"/>
        <v>141.876</v>
      </c>
      <c r="Y57" s="183" t="str">
        <f t="shared" si="14"/>
        <v>  *  </v>
      </c>
    </row>
    <row r="58" spans="1:25" s="175" customFormat="1" ht="19.5" customHeight="1" thickBot="1">
      <c r="A58" s="182" t="s">
        <v>52</v>
      </c>
      <c r="B58" s="179">
        <v>65.012</v>
      </c>
      <c r="C58" s="178">
        <v>0</v>
      </c>
      <c r="D58" s="177">
        <v>0</v>
      </c>
      <c r="E58" s="178">
        <v>0</v>
      </c>
      <c r="F58" s="177">
        <f t="shared" si="8"/>
        <v>65.012</v>
      </c>
      <c r="G58" s="180">
        <f t="shared" si="9"/>
        <v>0.0013289802078163752</v>
      </c>
      <c r="H58" s="179">
        <v>72.814</v>
      </c>
      <c r="I58" s="178">
        <v>0</v>
      </c>
      <c r="J58" s="177"/>
      <c r="K58" s="178"/>
      <c r="L58" s="177">
        <f t="shared" si="10"/>
        <v>72.814</v>
      </c>
      <c r="M58" s="181">
        <f t="shared" si="16"/>
        <v>-0.10714972395418454</v>
      </c>
      <c r="N58" s="179">
        <v>65.012</v>
      </c>
      <c r="O58" s="178">
        <v>0</v>
      </c>
      <c r="P58" s="177"/>
      <c r="Q58" s="178"/>
      <c r="R58" s="177">
        <f t="shared" si="11"/>
        <v>65.012</v>
      </c>
      <c r="S58" s="180">
        <f t="shared" si="12"/>
        <v>0.0013289802078163752</v>
      </c>
      <c r="T58" s="179">
        <v>72.814</v>
      </c>
      <c r="U58" s="178">
        <v>0</v>
      </c>
      <c r="V58" s="177"/>
      <c r="W58" s="178"/>
      <c r="X58" s="177">
        <f t="shared" si="13"/>
        <v>72.814</v>
      </c>
      <c r="Y58" s="176">
        <f t="shared" si="14"/>
        <v>-0.10714972395418454</v>
      </c>
    </row>
    <row r="59" ht="15" thickTop="1">
      <c r="A59" s="110" t="s">
        <v>496</v>
      </c>
    </row>
    <row r="60" ht="14.25">
      <c r="A60" s="110" t="s">
        <v>51</v>
      </c>
    </row>
    <row r="61" ht="14.25">
      <c r="A61" s="117" t="s">
        <v>28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9:Y65536 M59:M65536 Y3 M3 M5 Y5 Y7:Y8 M7:M8">
    <cfRule type="cellIs" priority="4" dxfId="91" operator="lessThan" stopIfTrue="1">
      <formula>0</formula>
    </cfRule>
  </conditionalFormatting>
  <conditionalFormatting sqref="Y9:Y58 M9:M58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4:W5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51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0.28125" style="117" customWidth="1"/>
    <col min="2" max="2" width="8.7109375" style="117" customWidth="1"/>
    <col min="3" max="3" width="9.7109375" style="117" bestFit="1" customWidth="1"/>
    <col min="4" max="4" width="8.00390625" style="117" bestFit="1" customWidth="1"/>
    <col min="5" max="5" width="9.7109375" style="117" bestFit="1" customWidth="1"/>
    <col min="6" max="6" width="9.28125" style="117" bestFit="1" customWidth="1"/>
    <col min="7" max="7" width="11.28125" style="117" customWidth="1"/>
    <col min="8" max="8" width="9.28125" style="117" bestFit="1" customWidth="1"/>
    <col min="9" max="9" width="9.7109375" style="117" bestFit="1" customWidth="1"/>
    <col min="10" max="10" width="8.7109375" style="117" customWidth="1"/>
    <col min="11" max="11" width="9.7109375" style="117" bestFit="1" customWidth="1"/>
    <col min="12" max="12" width="9.28125" style="117" bestFit="1" customWidth="1"/>
    <col min="13" max="13" width="9.28125" style="117" customWidth="1"/>
    <col min="14" max="14" width="9.7109375" style="117" customWidth="1"/>
    <col min="15" max="15" width="10.8515625" style="117" customWidth="1"/>
    <col min="16" max="16" width="9.7109375" style="117" customWidth="1"/>
    <col min="17" max="17" width="10.140625" style="117" customWidth="1"/>
    <col min="18" max="18" width="10.7109375" style="117" customWidth="1"/>
    <col min="19" max="19" width="11.00390625" style="117" customWidth="1"/>
    <col min="20" max="24" width="10.28125" style="117" customWidth="1"/>
    <col min="25" max="25" width="8.7109375" style="117" bestFit="1" customWidth="1"/>
    <col min="26" max="16384" width="8.00390625" style="117" customWidth="1"/>
  </cols>
  <sheetData>
    <row r="1" spans="24:25" ht="18.75" thickBot="1">
      <c r="X1" s="595" t="s">
        <v>27</v>
      </c>
      <c r="Y1" s="596"/>
    </row>
    <row r="2" ht="5.25" customHeight="1" thickBot="1"/>
    <row r="3" spans="1:25" ht="24" customHeight="1" thickTop="1">
      <c r="A3" s="656" t="s">
        <v>68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8"/>
    </row>
    <row r="4" spans="1:25" ht="21" customHeight="1" thickBot="1">
      <c r="A4" s="667" t="s">
        <v>43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9"/>
    </row>
    <row r="5" spans="1:25" s="225" customFormat="1" ht="18" customHeight="1" thickBot="1" thickTop="1">
      <c r="A5" s="600" t="s">
        <v>67</v>
      </c>
      <c r="B5" s="673" t="s">
        <v>35</v>
      </c>
      <c r="C5" s="674"/>
      <c r="D5" s="674"/>
      <c r="E5" s="674"/>
      <c r="F5" s="674"/>
      <c r="G5" s="674"/>
      <c r="H5" s="674"/>
      <c r="I5" s="674"/>
      <c r="J5" s="675"/>
      <c r="K5" s="675"/>
      <c r="L5" s="675"/>
      <c r="M5" s="676"/>
      <c r="N5" s="673" t="s">
        <v>34</v>
      </c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7"/>
    </row>
    <row r="6" spans="1:25" s="130" customFormat="1" ht="26.25" customHeight="1" thickBot="1">
      <c r="A6" s="601"/>
      <c r="B6" s="662" t="s">
        <v>426</v>
      </c>
      <c r="C6" s="663"/>
      <c r="D6" s="663"/>
      <c r="E6" s="663"/>
      <c r="F6" s="663"/>
      <c r="G6" s="659" t="s">
        <v>33</v>
      </c>
      <c r="H6" s="662" t="s">
        <v>142</v>
      </c>
      <c r="I6" s="663"/>
      <c r="J6" s="663"/>
      <c r="K6" s="663"/>
      <c r="L6" s="663"/>
      <c r="M6" s="670" t="s">
        <v>32</v>
      </c>
      <c r="N6" s="662" t="s">
        <v>427</v>
      </c>
      <c r="O6" s="663"/>
      <c r="P6" s="663"/>
      <c r="Q6" s="663"/>
      <c r="R6" s="663"/>
      <c r="S6" s="659" t="s">
        <v>33</v>
      </c>
      <c r="T6" s="662" t="s">
        <v>143</v>
      </c>
      <c r="U6" s="663"/>
      <c r="V6" s="663"/>
      <c r="W6" s="663"/>
      <c r="X6" s="663"/>
      <c r="Y6" s="664" t="s">
        <v>32</v>
      </c>
    </row>
    <row r="7" spans="1:25" s="130" customFormat="1" ht="26.25" customHeight="1">
      <c r="A7" s="602"/>
      <c r="B7" s="594" t="s">
        <v>21</v>
      </c>
      <c r="C7" s="590"/>
      <c r="D7" s="589" t="s">
        <v>20</v>
      </c>
      <c r="E7" s="590"/>
      <c r="F7" s="682" t="s">
        <v>16</v>
      </c>
      <c r="G7" s="660"/>
      <c r="H7" s="594" t="s">
        <v>21</v>
      </c>
      <c r="I7" s="590"/>
      <c r="J7" s="589" t="s">
        <v>20</v>
      </c>
      <c r="K7" s="590"/>
      <c r="L7" s="682" t="s">
        <v>16</v>
      </c>
      <c r="M7" s="671"/>
      <c r="N7" s="594" t="s">
        <v>21</v>
      </c>
      <c r="O7" s="590"/>
      <c r="P7" s="589" t="s">
        <v>20</v>
      </c>
      <c r="Q7" s="590"/>
      <c r="R7" s="682" t="s">
        <v>16</v>
      </c>
      <c r="S7" s="660"/>
      <c r="T7" s="594" t="s">
        <v>21</v>
      </c>
      <c r="U7" s="590"/>
      <c r="V7" s="589" t="s">
        <v>20</v>
      </c>
      <c r="W7" s="590"/>
      <c r="X7" s="682" t="s">
        <v>16</v>
      </c>
      <c r="Y7" s="665"/>
    </row>
    <row r="8" spans="1:25" s="221" customFormat="1" ht="15.75" customHeight="1" thickBot="1">
      <c r="A8" s="603"/>
      <c r="B8" s="224" t="s">
        <v>30</v>
      </c>
      <c r="C8" s="222" t="s">
        <v>29</v>
      </c>
      <c r="D8" s="223" t="s">
        <v>30</v>
      </c>
      <c r="E8" s="222" t="s">
        <v>29</v>
      </c>
      <c r="F8" s="655"/>
      <c r="G8" s="661"/>
      <c r="H8" s="224" t="s">
        <v>30</v>
      </c>
      <c r="I8" s="222" t="s">
        <v>29</v>
      </c>
      <c r="J8" s="223" t="s">
        <v>30</v>
      </c>
      <c r="K8" s="222" t="s">
        <v>29</v>
      </c>
      <c r="L8" s="655"/>
      <c r="M8" s="672"/>
      <c r="N8" s="224" t="s">
        <v>30</v>
      </c>
      <c r="O8" s="222" t="s">
        <v>29</v>
      </c>
      <c r="P8" s="223" t="s">
        <v>30</v>
      </c>
      <c r="Q8" s="222" t="s">
        <v>29</v>
      </c>
      <c r="R8" s="655"/>
      <c r="S8" s="661"/>
      <c r="T8" s="224" t="s">
        <v>30</v>
      </c>
      <c r="U8" s="222" t="s">
        <v>29</v>
      </c>
      <c r="V8" s="223" t="s">
        <v>30</v>
      </c>
      <c r="W8" s="222" t="s">
        <v>29</v>
      </c>
      <c r="X8" s="655"/>
      <c r="Y8" s="666"/>
    </row>
    <row r="9" spans="1:25" s="119" customFormat="1" ht="18" customHeight="1" thickBot="1" thickTop="1">
      <c r="A9" s="284" t="s">
        <v>23</v>
      </c>
      <c r="B9" s="276">
        <f>B10+B14+B25+B34+B43+B48</f>
        <v>26095.147</v>
      </c>
      <c r="C9" s="275">
        <f>C10+C14+C25+C34+C43+C48</f>
        <v>13495.958999999999</v>
      </c>
      <c r="D9" s="274">
        <f>D10+D14+D25+D34+D43+D48</f>
        <v>7022.536970000001</v>
      </c>
      <c r="E9" s="275">
        <f>E10+E14+E25+E34+E43+E48</f>
        <v>1403.8599999999997</v>
      </c>
      <c r="F9" s="274">
        <f>SUM(B9:E9)</f>
        <v>48017.50297</v>
      </c>
      <c r="G9" s="277">
        <f>F9/$F$9</f>
        <v>1</v>
      </c>
      <c r="H9" s="276">
        <f>H10+H14+H25+H34+H43+H48</f>
        <v>27929.303000000004</v>
      </c>
      <c r="I9" s="275">
        <f>I10+I14+I25+I34+I43+I48</f>
        <v>14371.427</v>
      </c>
      <c r="J9" s="274">
        <f>J10+J14+J25+J34+J43+J48</f>
        <v>3310.7669999999994</v>
      </c>
      <c r="K9" s="275">
        <f>K10+K14+K25+K34+K43+K48</f>
        <v>1136.755</v>
      </c>
      <c r="L9" s="274">
        <f>SUM(H9:K9)</f>
        <v>46748.252</v>
      </c>
      <c r="M9" s="396">
        <f>IF(ISERROR(F9/L9-1),"         /0",(F9/L9-1))</f>
        <v>0.027150768546383208</v>
      </c>
      <c r="N9" s="276">
        <f>N10+N14+N25+N34+N43+N48</f>
        <v>26095.147</v>
      </c>
      <c r="O9" s="275">
        <f>O10+O14+O25+O34+O43+O48</f>
        <v>13495.958999999999</v>
      </c>
      <c r="P9" s="274">
        <f>P10+P14+P25+P34+P43+P48</f>
        <v>7022.536970000001</v>
      </c>
      <c r="Q9" s="275">
        <f>Q10+Q14+Q25+Q34+Q43+Q48</f>
        <v>1403.8599999999997</v>
      </c>
      <c r="R9" s="274">
        <f>SUM(N9:Q9)</f>
        <v>48017.50297</v>
      </c>
      <c r="S9" s="277">
        <f>R9/$R$9</f>
        <v>1</v>
      </c>
      <c r="T9" s="276">
        <f>T10+T14+T25+T34+T43+T48</f>
        <v>27801.154000000002</v>
      </c>
      <c r="U9" s="275">
        <f>U10+U14+U25+U34+U43+U48</f>
        <v>14200.381000000001</v>
      </c>
      <c r="V9" s="274">
        <f>V10+V14+V25+V34+V43+V48</f>
        <v>3306.2299999999996</v>
      </c>
      <c r="W9" s="275">
        <f>W10+W14+W25+W34+W43+W48</f>
        <v>1266.5560000000003</v>
      </c>
      <c r="X9" s="274">
        <f>SUM(T9:W9)</f>
        <v>46574.320999999996</v>
      </c>
      <c r="Y9" s="273">
        <f>IF(ISERROR(R9/X9-1),"         /0",(R9/X9-1))</f>
        <v>0.030986645409173175</v>
      </c>
    </row>
    <row r="10" spans="1:25" s="238" customFormat="1" ht="19.5" customHeight="1" thickTop="1">
      <c r="A10" s="247" t="s">
        <v>57</v>
      </c>
      <c r="B10" s="244">
        <f>SUM(B11:B13)</f>
        <v>18564.329</v>
      </c>
      <c r="C10" s="243">
        <f>SUM(C11:C13)</f>
        <v>6145.855</v>
      </c>
      <c r="D10" s="242">
        <f>SUM(D11:D13)</f>
        <v>6793.62697</v>
      </c>
      <c r="E10" s="241">
        <f>SUM(E11:E13)</f>
        <v>1392.7979999999998</v>
      </c>
      <c r="F10" s="242">
        <f aca="true" t="shared" si="0" ref="F10:F48">SUM(B10:E10)</f>
        <v>32896.60897</v>
      </c>
      <c r="G10" s="245">
        <f aca="true" t="shared" si="1" ref="G10:G48">F10/$F$9</f>
        <v>0.6850962031606035</v>
      </c>
      <c r="H10" s="244">
        <f>SUM(H11:H13)</f>
        <v>19144.878</v>
      </c>
      <c r="I10" s="243">
        <f>SUM(I11:I13)</f>
        <v>7119.427000000001</v>
      </c>
      <c r="J10" s="242">
        <f>SUM(J11:J13)</f>
        <v>3244.6209999999996</v>
      </c>
      <c r="K10" s="241">
        <f>SUM(K11:K13)</f>
        <v>787.8770000000001</v>
      </c>
      <c r="L10" s="242">
        <f aca="true" t="shared" si="2" ref="L10:L48">SUM(H10:K10)</f>
        <v>30296.803</v>
      </c>
      <c r="M10" s="246">
        <f aca="true" t="shared" si="3" ref="M10:M23">IF(ISERROR(F10/L10-1),"         /0",(F10/L10-1))</f>
        <v>0.08581123130384416</v>
      </c>
      <c r="N10" s="244">
        <f>SUM(N11:N13)</f>
        <v>18564.329</v>
      </c>
      <c r="O10" s="243">
        <f>SUM(O11:O13)</f>
        <v>6145.855</v>
      </c>
      <c r="P10" s="242">
        <f>SUM(P11:P13)</f>
        <v>6793.62697</v>
      </c>
      <c r="Q10" s="241">
        <f>SUM(Q11:Q13)</f>
        <v>1392.7979999999998</v>
      </c>
      <c r="R10" s="242">
        <f aca="true" t="shared" si="4" ref="R10:R48">SUM(N10:Q10)</f>
        <v>32896.60897</v>
      </c>
      <c r="S10" s="245">
        <f aca="true" t="shared" si="5" ref="S10:S48">R10/$R$9</f>
        <v>0.6850962031606035</v>
      </c>
      <c r="T10" s="244">
        <f>SUM(T11:T13)</f>
        <v>19144.878</v>
      </c>
      <c r="U10" s="243">
        <f>SUM(U11:U13)</f>
        <v>7119.427000000001</v>
      </c>
      <c r="V10" s="242">
        <f>SUM(V11:V13)</f>
        <v>3244.6209999999996</v>
      </c>
      <c r="W10" s="241">
        <f>SUM(W11:W13)</f>
        <v>787.8770000000001</v>
      </c>
      <c r="X10" s="242">
        <f aca="true" t="shared" si="6" ref="X10:X44">SUM(T10:W10)</f>
        <v>30296.803</v>
      </c>
      <c r="Y10" s="239">
        <f aca="true" t="shared" si="7" ref="Y10:Y48">IF(ISERROR(R10/X10-1),"         /0",IF(R10/X10&gt;5,"  *  ",(R10/X10-1)))</f>
        <v>0.08581123130384416</v>
      </c>
    </row>
    <row r="11" spans="1:25" ht="19.5" customHeight="1">
      <c r="A11" s="190" t="s">
        <v>277</v>
      </c>
      <c r="B11" s="188">
        <v>18389.874</v>
      </c>
      <c r="C11" s="185">
        <v>6077.633</v>
      </c>
      <c r="D11" s="184">
        <v>6411.82697</v>
      </c>
      <c r="E11" s="236">
        <v>1045.398</v>
      </c>
      <c r="F11" s="184">
        <f t="shared" si="0"/>
        <v>31924.73197</v>
      </c>
      <c r="G11" s="187">
        <f t="shared" si="1"/>
        <v>0.6648561461004269</v>
      </c>
      <c r="H11" s="188">
        <v>18913.563000000002</v>
      </c>
      <c r="I11" s="185">
        <v>7039.2970000000005</v>
      </c>
      <c r="J11" s="184">
        <v>3244.6209999999996</v>
      </c>
      <c r="K11" s="236">
        <v>787.8770000000001</v>
      </c>
      <c r="L11" s="184">
        <f t="shared" si="2"/>
        <v>29985.358</v>
      </c>
      <c r="M11" s="189">
        <f t="shared" si="3"/>
        <v>0.0646773658663673</v>
      </c>
      <c r="N11" s="188">
        <v>18389.874</v>
      </c>
      <c r="O11" s="185">
        <v>6077.633</v>
      </c>
      <c r="P11" s="184">
        <v>6411.82697</v>
      </c>
      <c r="Q11" s="236">
        <v>1045.398</v>
      </c>
      <c r="R11" s="184">
        <f t="shared" si="4"/>
        <v>31924.73197</v>
      </c>
      <c r="S11" s="187">
        <f t="shared" si="5"/>
        <v>0.6648561461004269</v>
      </c>
      <c r="T11" s="188">
        <v>18913.563000000002</v>
      </c>
      <c r="U11" s="185">
        <v>7039.2970000000005</v>
      </c>
      <c r="V11" s="184">
        <v>3244.6209999999996</v>
      </c>
      <c r="W11" s="236">
        <v>787.8770000000001</v>
      </c>
      <c r="X11" s="184">
        <f t="shared" si="6"/>
        <v>29985.358</v>
      </c>
      <c r="Y11" s="183">
        <f t="shared" si="7"/>
        <v>0.0646773658663673</v>
      </c>
    </row>
    <row r="12" spans="1:25" ht="19.5" customHeight="1">
      <c r="A12" s="190" t="s">
        <v>279</v>
      </c>
      <c r="B12" s="188">
        <v>15.935</v>
      </c>
      <c r="C12" s="185">
        <v>0.012</v>
      </c>
      <c r="D12" s="184">
        <v>381.8</v>
      </c>
      <c r="E12" s="236">
        <v>347.4</v>
      </c>
      <c r="F12" s="184">
        <f t="shared" si="0"/>
        <v>745.1469999999999</v>
      </c>
      <c r="G12" s="187">
        <f t="shared" si="1"/>
        <v>0.015518237182502951</v>
      </c>
      <c r="H12" s="188">
        <v>100.26</v>
      </c>
      <c r="I12" s="185">
        <v>0</v>
      </c>
      <c r="J12" s="184"/>
      <c r="K12" s="236"/>
      <c r="L12" s="184">
        <f t="shared" si="2"/>
        <v>100.26</v>
      </c>
      <c r="M12" s="189">
        <f t="shared" si="3"/>
        <v>6.4321464193097935</v>
      </c>
      <c r="N12" s="188">
        <v>15.935</v>
      </c>
      <c r="O12" s="185">
        <v>0.012</v>
      </c>
      <c r="P12" s="184">
        <v>381.8</v>
      </c>
      <c r="Q12" s="236">
        <v>347.4</v>
      </c>
      <c r="R12" s="184">
        <f t="shared" si="4"/>
        <v>745.1469999999999</v>
      </c>
      <c r="S12" s="187">
        <f t="shared" si="5"/>
        <v>0.015518237182502951</v>
      </c>
      <c r="T12" s="188">
        <v>100.26</v>
      </c>
      <c r="U12" s="185">
        <v>0</v>
      </c>
      <c r="V12" s="184"/>
      <c r="W12" s="236"/>
      <c r="X12" s="184">
        <f t="shared" si="6"/>
        <v>100.26</v>
      </c>
      <c r="Y12" s="183" t="str">
        <f t="shared" si="7"/>
        <v>  *  </v>
      </c>
    </row>
    <row r="13" spans="1:25" ht="19.5" customHeight="1" thickBot="1">
      <c r="A13" s="213" t="s">
        <v>278</v>
      </c>
      <c r="B13" s="210">
        <v>158.51999999999998</v>
      </c>
      <c r="C13" s="209">
        <v>68.21</v>
      </c>
      <c r="D13" s="208">
        <v>0</v>
      </c>
      <c r="E13" s="252">
        <v>0</v>
      </c>
      <c r="F13" s="208">
        <f t="shared" si="0"/>
        <v>226.72999999999996</v>
      </c>
      <c r="G13" s="211">
        <f t="shared" si="1"/>
        <v>0.004721819877673659</v>
      </c>
      <c r="H13" s="210">
        <v>131.055</v>
      </c>
      <c r="I13" s="209">
        <v>80.13</v>
      </c>
      <c r="J13" s="208"/>
      <c r="K13" s="252"/>
      <c r="L13" s="208">
        <f t="shared" si="2"/>
        <v>211.185</v>
      </c>
      <c r="M13" s="212">
        <f t="shared" si="3"/>
        <v>0.07360844756966611</v>
      </c>
      <c r="N13" s="210">
        <v>158.51999999999998</v>
      </c>
      <c r="O13" s="209">
        <v>68.21</v>
      </c>
      <c r="P13" s="208"/>
      <c r="Q13" s="252"/>
      <c r="R13" s="208">
        <f t="shared" si="4"/>
        <v>226.72999999999996</v>
      </c>
      <c r="S13" s="211">
        <f t="shared" si="5"/>
        <v>0.004721819877673659</v>
      </c>
      <c r="T13" s="210">
        <v>131.055</v>
      </c>
      <c r="U13" s="209">
        <v>80.13</v>
      </c>
      <c r="V13" s="208"/>
      <c r="W13" s="252"/>
      <c r="X13" s="208">
        <f t="shared" si="6"/>
        <v>211.185</v>
      </c>
      <c r="Y13" s="207">
        <f t="shared" si="7"/>
        <v>0.07360844756966611</v>
      </c>
    </row>
    <row r="14" spans="1:25" s="238" customFormat="1" ht="19.5" customHeight="1">
      <c r="A14" s="247" t="s">
        <v>56</v>
      </c>
      <c r="B14" s="244">
        <f>SUM(B15:B24)</f>
        <v>3203.9749999999995</v>
      </c>
      <c r="C14" s="243">
        <f>SUM(C15:C24)</f>
        <v>4039.6839999999997</v>
      </c>
      <c r="D14" s="242">
        <f>SUM(D15:D24)</f>
        <v>225.19400000000002</v>
      </c>
      <c r="E14" s="241">
        <f>SUM(E15:E24)</f>
        <v>11.062</v>
      </c>
      <c r="F14" s="242">
        <f t="shared" si="0"/>
        <v>7479.915</v>
      </c>
      <c r="G14" s="245">
        <f t="shared" si="1"/>
        <v>0.15577475998019394</v>
      </c>
      <c r="H14" s="244">
        <f>SUM(H15:H24)</f>
        <v>3028.8300000000004</v>
      </c>
      <c r="I14" s="243">
        <f>SUM(I15:I24)</f>
        <v>4168.688999999999</v>
      </c>
      <c r="J14" s="242">
        <f>SUM(J15:J24)</f>
        <v>30.97</v>
      </c>
      <c r="K14" s="241">
        <f>SUM(K15:K24)</f>
        <v>201.283</v>
      </c>
      <c r="L14" s="242">
        <f t="shared" si="2"/>
        <v>7429.772000000001</v>
      </c>
      <c r="M14" s="246">
        <f t="shared" si="3"/>
        <v>0.006748928500093898</v>
      </c>
      <c r="N14" s="244">
        <f>SUM(N15:N24)</f>
        <v>3203.9749999999995</v>
      </c>
      <c r="O14" s="243">
        <f>SUM(O15:O24)</f>
        <v>4039.6839999999997</v>
      </c>
      <c r="P14" s="242">
        <f>SUM(P15:P24)</f>
        <v>225.19400000000002</v>
      </c>
      <c r="Q14" s="241">
        <f>SUM(Q15:Q24)</f>
        <v>11.062</v>
      </c>
      <c r="R14" s="242">
        <f t="shared" si="4"/>
        <v>7479.915</v>
      </c>
      <c r="S14" s="245">
        <f t="shared" si="5"/>
        <v>0.15577475998019394</v>
      </c>
      <c r="T14" s="244">
        <f>SUM(T15:T24)</f>
        <v>3028.8300000000004</v>
      </c>
      <c r="U14" s="243">
        <f>SUM(U15:U24)</f>
        <v>4168.688999999999</v>
      </c>
      <c r="V14" s="242">
        <f>SUM(V15:V24)</f>
        <v>30.97</v>
      </c>
      <c r="W14" s="241">
        <f>SUM(W15:W24)</f>
        <v>201.283</v>
      </c>
      <c r="X14" s="242">
        <f t="shared" si="6"/>
        <v>7429.772000000001</v>
      </c>
      <c r="Y14" s="239">
        <f t="shared" si="7"/>
        <v>0.006748928500093898</v>
      </c>
    </row>
    <row r="15" spans="1:25" ht="19.5" customHeight="1">
      <c r="A15" s="205" t="s">
        <v>282</v>
      </c>
      <c r="B15" s="202">
        <v>720.407</v>
      </c>
      <c r="C15" s="200">
        <v>1430.5300000000002</v>
      </c>
      <c r="D15" s="201">
        <v>97.68</v>
      </c>
      <c r="E15" s="248">
        <v>0</v>
      </c>
      <c r="F15" s="184">
        <f t="shared" si="0"/>
        <v>2248.617</v>
      </c>
      <c r="G15" s="187">
        <f t="shared" si="1"/>
        <v>0.04682911148888507</v>
      </c>
      <c r="H15" s="188">
        <v>457.616</v>
      </c>
      <c r="I15" s="200">
        <v>1298.287</v>
      </c>
      <c r="J15" s="201">
        <v>0</v>
      </c>
      <c r="K15" s="200">
        <v>0</v>
      </c>
      <c r="L15" s="184">
        <f t="shared" si="2"/>
        <v>1755.903</v>
      </c>
      <c r="M15" s="204">
        <f t="shared" si="3"/>
        <v>0.28060433862235</v>
      </c>
      <c r="N15" s="202">
        <v>720.407</v>
      </c>
      <c r="O15" s="200">
        <v>1430.5300000000002</v>
      </c>
      <c r="P15" s="201">
        <v>97.68</v>
      </c>
      <c r="Q15" s="200">
        <v>0</v>
      </c>
      <c r="R15" s="201">
        <f t="shared" si="4"/>
        <v>2248.617</v>
      </c>
      <c r="S15" s="203">
        <f t="shared" si="5"/>
        <v>0.04682911148888507</v>
      </c>
      <c r="T15" s="206">
        <v>457.616</v>
      </c>
      <c r="U15" s="200">
        <v>1298.287</v>
      </c>
      <c r="V15" s="201">
        <v>0</v>
      </c>
      <c r="W15" s="248">
        <v>0</v>
      </c>
      <c r="X15" s="201">
        <f t="shared" si="6"/>
        <v>1755.903</v>
      </c>
      <c r="Y15" s="199">
        <f t="shared" si="7"/>
        <v>0.28060433862235</v>
      </c>
    </row>
    <row r="16" spans="1:25" ht="19.5" customHeight="1">
      <c r="A16" s="205" t="s">
        <v>281</v>
      </c>
      <c r="B16" s="202">
        <v>527.365</v>
      </c>
      <c r="C16" s="200">
        <v>932.622</v>
      </c>
      <c r="D16" s="201">
        <v>59.936</v>
      </c>
      <c r="E16" s="248">
        <v>0</v>
      </c>
      <c r="F16" s="201">
        <f t="shared" si="0"/>
        <v>1519.923</v>
      </c>
      <c r="G16" s="203">
        <f t="shared" si="1"/>
        <v>0.031653520195533816</v>
      </c>
      <c r="H16" s="202">
        <v>635.6809999999999</v>
      </c>
      <c r="I16" s="200">
        <v>1216.6469999999997</v>
      </c>
      <c r="J16" s="201">
        <v>8.87</v>
      </c>
      <c r="K16" s="200">
        <v>0.16</v>
      </c>
      <c r="L16" s="201">
        <f t="shared" si="2"/>
        <v>1861.3579999999995</v>
      </c>
      <c r="M16" s="204">
        <f t="shared" si="3"/>
        <v>-0.18343327828391942</v>
      </c>
      <c r="N16" s="202">
        <v>527.365</v>
      </c>
      <c r="O16" s="200">
        <v>932.622</v>
      </c>
      <c r="P16" s="201">
        <v>59.936</v>
      </c>
      <c r="Q16" s="200"/>
      <c r="R16" s="201">
        <f t="shared" si="4"/>
        <v>1519.923</v>
      </c>
      <c r="S16" s="203">
        <f t="shared" si="5"/>
        <v>0.031653520195533816</v>
      </c>
      <c r="T16" s="206">
        <v>635.6809999999999</v>
      </c>
      <c r="U16" s="200">
        <v>1216.6469999999997</v>
      </c>
      <c r="V16" s="201">
        <v>8.87</v>
      </c>
      <c r="W16" s="200">
        <v>0.16</v>
      </c>
      <c r="X16" s="201">
        <f t="shared" si="6"/>
        <v>1861.3579999999995</v>
      </c>
      <c r="Y16" s="199">
        <f t="shared" si="7"/>
        <v>-0.18343327828391942</v>
      </c>
    </row>
    <row r="17" spans="1:25" ht="19.5" customHeight="1">
      <c r="A17" s="205" t="s">
        <v>280</v>
      </c>
      <c r="B17" s="202">
        <v>709.5819999999999</v>
      </c>
      <c r="C17" s="200">
        <v>559.264</v>
      </c>
      <c r="D17" s="201">
        <v>0</v>
      </c>
      <c r="E17" s="248">
        <v>0</v>
      </c>
      <c r="F17" s="201">
        <f>SUM(B17:E17)</f>
        <v>1268.846</v>
      </c>
      <c r="G17" s="203">
        <f>F17/$F$9</f>
        <v>0.026424656042458926</v>
      </c>
      <c r="H17" s="202">
        <v>568.977</v>
      </c>
      <c r="I17" s="200">
        <v>505.76300000000003</v>
      </c>
      <c r="J17" s="201">
        <v>0.1</v>
      </c>
      <c r="K17" s="200">
        <v>0.26</v>
      </c>
      <c r="L17" s="201">
        <f>SUM(H17:K17)</f>
        <v>1075.1</v>
      </c>
      <c r="M17" s="204">
        <f>IF(ISERROR(F17/L17-1),"         /0",(F17/L17-1))</f>
        <v>0.18021207329550748</v>
      </c>
      <c r="N17" s="202">
        <v>709.5819999999999</v>
      </c>
      <c r="O17" s="200">
        <v>559.264</v>
      </c>
      <c r="P17" s="201">
        <v>0</v>
      </c>
      <c r="Q17" s="200"/>
      <c r="R17" s="201">
        <f>SUM(N17:Q17)</f>
        <v>1268.846</v>
      </c>
      <c r="S17" s="203">
        <f>R17/$R$9</f>
        <v>0.026424656042458926</v>
      </c>
      <c r="T17" s="206">
        <v>568.977</v>
      </c>
      <c r="U17" s="200">
        <v>505.76300000000003</v>
      </c>
      <c r="V17" s="201">
        <v>0.1</v>
      </c>
      <c r="W17" s="200">
        <v>0.26</v>
      </c>
      <c r="X17" s="201">
        <f>SUM(T17:W17)</f>
        <v>1075.1</v>
      </c>
      <c r="Y17" s="199">
        <f>IF(ISERROR(R17/X17-1),"         /0",IF(R17/X17&gt;5,"  *  ",(R17/X17-1)))</f>
        <v>0.18021207329550748</v>
      </c>
    </row>
    <row r="18" spans="1:25" ht="19.5" customHeight="1">
      <c r="A18" s="205" t="s">
        <v>283</v>
      </c>
      <c r="B18" s="202">
        <v>343.361</v>
      </c>
      <c r="C18" s="200">
        <v>668.893</v>
      </c>
      <c r="D18" s="201">
        <v>0</v>
      </c>
      <c r="E18" s="248">
        <v>0.6</v>
      </c>
      <c r="F18" s="201">
        <f>SUM(B18:E18)</f>
        <v>1012.854</v>
      </c>
      <c r="G18" s="203">
        <f>F18/$F$9</f>
        <v>0.02109343338059047</v>
      </c>
      <c r="H18" s="202">
        <v>234.395</v>
      </c>
      <c r="I18" s="200">
        <v>632.719</v>
      </c>
      <c r="J18" s="201"/>
      <c r="K18" s="200">
        <v>5.952</v>
      </c>
      <c r="L18" s="201">
        <f>SUM(H18:K18)</f>
        <v>873.066</v>
      </c>
      <c r="M18" s="204">
        <f>IF(ISERROR(F18/L18-1),"         /0",(F18/L18-1))</f>
        <v>0.16011160668265623</v>
      </c>
      <c r="N18" s="202">
        <v>343.361</v>
      </c>
      <c r="O18" s="200">
        <v>668.893</v>
      </c>
      <c r="P18" s="201">
        <v>0</v>
      </c>
      <c r="Q18" s="200">
        <v>0.6</v>
      </c>
      <c r="R18" s="201">
        <f>SUM(N18:Q18)</f>
        <v>1012.854</v>
      </c>
      <c r="S18" s="203">
        <f>R18/$R$9</f>
        <v>0.02109343338059047</v>
      </c>
      <c r="T18" s="206">
        <v>234.395</v>
      </c>
      <c r="U18" s="200">
        <v>632.719</v>
      </c>
      <c r="V18" s="201"/>
      <c r="W18" s="200">
        <v>5.952</v>
      </c>
      <c r="X18" s="201">
        <f>SUM(T18:W18)</f>
        <v>873.066</v>
      </c>
      <c r="Y18" s="199">
        <f>IF(ISERROR(R18/X18-1),"         /0",IF(R18/X18&gt;5,"  *  ",(R18/X18-1)))</f>
        <v>0.16011160668265623</v>
      </c>
    </row>
    <row r="19" spans="1:25" ht="19.5" customHeight="1">
      <c r="A19" s="205" t="s">
        <v>285</v>
      </c>
      <c r="B19" s="202">
        <v>240.12399999999997</v>
      </c>
      <c r="C19" s="200">
        <v>247.84300000000002</v>
      </c>
      <c r="D19" s="201">
        <v>67.578</v>
      </c>
      <c r="E19" s="248">
        <v>7.29</v>
      </c>
      <c r="F19" s="201">
        <f t="shared" si="0"/>
        <v>562.8349999999999</v>
      </c>
      <c r="G19" s="203">
        <f t="shared" si="1"/>
        <v>0.01172145499426831</v>
      </c>
      <c r="H19" s="202">
        <v>469.108</v>
      </c>
      <c r="I19" s="200">
        <v>183.911</v>
      </c>
      <c r="J19" s="201">
        <v>22</v>
      </c>
      <c r="K19" s="200">
        <v>170.734</v>
      </c>
      <c r="L19" s="201">
        <f t="shared" si="2"/>
        <v>845.753</v>
      </c>
      <c r="M19" s="204">
        <f t="shared" si="3"/>
        <v>-0.33451610576610447</v>
      </c>
      <c r="N19" s="202">
        <v>240.12399999999997</v>
      </c>
      <c r="O19" s="200">
        <v>247.84300000000002</v>
      </c>
      <c r="P19" s="201">
        <v>67.578</v>
      </c>
      <c r="Q19" s="200">
        <v>7.29</v>
      </c>
      <c r="R19" s="201">
        <f t="shared" si="4"/>
        <v>562.8349999999999</v>
      </c>
      <c r="S19" s="203">
        <f t="shared" si="5"/>
        <v>0.01172145499426831</v>
      </c>
      <c r="T19" s="206">
        <v>469.108</v>
      </c>
      <c r="U19" s="200">
        <v>183.911</v>
      </c>
      <c r="V19" s="201">
        <v>22</v>
      </c>
      <c r="W19" s="200">
        <v>170.734</v>
      </c>
      <c r="X19" s="201">
        <f t="shared" si="6"/>
        <v>845.753</v>
      </c>
      <c r="Y19" s="199">
        <f t="shared" si="7"/>
        <v>-0.33451610576610447</v>
      </c>
    </row>
    <row r="20" spans="1:25" ht="19.5" customHeight="1">
      <c r="A20" s="205" t="s">
        <v>288</v>
      </c>
      <c r="B20" s="202">
        <v>476.771</v>
      </c>
      <c r="C20" s="200">
        <v>0</v>
      </c>
      <c r="D20" s="201">
        <v>0</v>
      </c>
      <c r="E20" s="248">
        <v>0</v>
      </c>
      <c r="F20" s="201">
        <f t="shared" si="0"/>
        <v>476.771</v>
      </c>
      <c r="G20" s="203">
        <f t="shared" si="1"/>
        <v>0.00992910856480549</v>
      </c>
      <c r="H20" s="202">
        <v>494.478</v>
      </c>
      <c r="I20" s="200">
        <v>0</v>
      </c>
      <c r="J20" s="201"/>
      <c r="K20" s="200"/>
      <c r="L20" s="201">
        <f t="shared" si="2"/>
        <v>494.478</v>
      </c>
      <c r="M20" s="204">
        <f t="shared" si="3"/>
        <v>-0.03580947989597105</v>
      </c>
      <c r="N20" s="202">
        <v>476.771</v>
      </c>
      <c r="O20" s="200">
        <v>0</v>
      </c>
      <c r="P20" s="201"/>
      <c r="Q20" s="200"/>
      <c r="R20" s="201">
        <f t="shared" si="4"/>
        <v>476.771</v>
      </c>
      <c r="S20" s="203">
        <f t="shared" si="5"/>
        <v>0.00992910856480549</v>
      </c>
      <c r="T20" s="206">
        <v>494.478</v>
      </c>
      <c r="U20" s="200">
        <v>0</v>
      </c>
      <c r="V20" s="201"/>
      <c r="W20" s="200"/>
      <c r="X20" s="201">
        <f t="shared" si="6"/>
        <v>494.478</v>
      </c>
      <c r="Y20" s="199">
        <f t="shared" si="7"/>
        <v>-0.03580947989597105</v>
      </c>
    </row>
    <row r="21" spans="1:25" ht="19.5" customHeight="1">
      <c r="A21" s="205" t="s">
        <v>284</v>
      </c>
      <c r="B21" s="202">
        <v>150.095</v>
      </c>
      <c r="C21" s="200">
        <v>100.673</v>
      </c>
      <c r="D21" s="201">
        <v>0</v>
      </c>
      <c r="E21" s="248">
        <v>0</v>
      </c>
      <c r="F21" s="201">
        <f t="shared" si="0"/>
        <v>250.768</v>
      </c>
      <c r="G21" s="203">
        <f t="shared" si="1"/>
        <v>0.00522242899962276</v>
      </c>
      <c r="H21" s="202">
        <v>149.476</v>
      </c>
      <c r="I21" s="200">
        <v>203.49400000000003</v>
      </c>
      <c r="J21" s="201">
        <v>0</v>
      </c>
      <c r="K21" s="200"/>
      <c r="L21" s="201">
        <f t="shared" si="2"/>
        <v>352.97</v>
      </c>
      <c r="M21" s="204">
        <f t="shared" si="3"/>
        <v>-0.28954868685724</v>
      </c>
      <c r="N21" s="202">
        <v>150.095</v>
      </c>
      <c r="O21" s="200">
        <v>100.673</v>
      </c>
      <c r="P21" s="201">
        <v>0</v>
      </c>
      <c r="Q21" s="200">
        <v>0</v>
      </c>
      <c r="R21" s="201">
        <f t="shared" si="4"/>
        <v>250.768</v>
      </c>
      <c r="S21" s="203">
        <f t="shared" si="5"/>
        <v>0.00522242899962276</v>
      </c>
      <c r="T21" s="206">
        <v>149.476</v>
      </c>
      <c r="U21" s="200">
        <v>203.49400000000003</v>
      </c>
      <c r="V21" s="201">
        <v>0</v>
      </c>
      <c r="W21" s="200"/>
      <c r="X21" s="201">
        <f t="shared" si="6"/>
        <v>352.97</v>
      </c>
      <c r="Y21" s="199">
        <f t="shared" si="7"/>
        <v>-0.28954868685724</v>
      </c>
    </row>
    <row r="22" spans="1:25" ht="19.5" customHeight="1">
      <c r="A22" s="205" t="s">
        <v>287</v>
      </c>
      <c r="B22" s="202">
        <v>0</v>
      </c>
      <c r="C22" s="200">
        <v>99.839</v>
      </c>
      <c r="D22" s="201">
        <v>0</v>
      </c>
      <c r="E22" s="248">
        <v>0</v>
      </c>
      <c r="F22" s="201">
        <f t="shared" si="0"/>
        <v>99.839</v>
      </c>
      <c r="G22" s="203">
        <f t="shared" si="1"/>
        <v>0.0020792209886960726</v>
      </c>
      <c r="H22" s="202">
        <v>0</v>
      </c>
      <c r="I22" s="200">
        <v>127.642</v>
      </c>
      <c r="J22" s="201"/>
      <c r="K22" s="200"/>
      <c r="L22" s="201">
        <f t="shared" si="2"/>
        <v>127.642</v>
      </c>
      <c r="M22" s="204">
        <f t="shared" si="3"/>
        <v>-0.21782015324109616</v>
      </c>
      <c r="N22" s="202">
        <v>0</v>
      </c>
      <c r="O22" s="200">
        <v>99.839</v>
      </c>
      <c r="P22" s="201"/>
      <c r="Q22" s="200"/>
      <c r="R22" s="201">
        <f t="shared" si="4"/>
        <v>99.839</v>
      </c>
      <c r="S22" s="203">
        <f t="shared" si="5"/>
        <v>0.0020792209886960726</v>
      </c>
      <c r="T22" s="206">
        <v>0</v>
      </c>
      <c r="U22" s="200">
        <v>127.642</v>
      </c>
      <c r="V22" s="201"/>
      <c r="W22" s="200"/>
      <c r="X22" s="201">
        <f t="shared" si="6"/>
        <v>127.642</v>
      </c>
      <c r="Y22" s="199">
        <f t="shared" si="7"/>
        <v>-0.21782015324109616</v>
      </c>
    </row>
    <row r="23" spans="1:25" ht="18.75" customHeight="1">
      <c r="A23" s="205" t="s">
        <v>286</v>
      </c>
      <c r="B23" s="202">
        <v>36.27</v>
      </c>
      <c r="C23" s="200">
        <v>0.02</v>
      </c>
      <c r="D23" s="201">
        <v>0</v>
      </c>
      <c r="E23" s="200">
        <v>3.172</v>
      </c>
      <c r="F23" s="201">
        <f t="shared" si="0"/>
        <v>39.462</v>
      </c>
      <c r="G23" s="203">
        <f t="shared" si="1"/>
        <v>0.0008218253253330304</v>
      </c>
      <c r="H23" s="202">
        <v>19.099</v>
      </c>
      <c r="I23" s="200">
        <v>0.226</v>
      </c>
      <c r="J23" s="201"/>
      <c r="K23" s="200">
        <v>24.177</v>
      </c>
      <c r="L23" s="201">
        <f t="shared" si="2"/>
        <v>43.501999999999995</v>
      </c>
      <c r="M23" s="204">
        <f t="shared" si="3"/>
        <v>-0.09286929336582206</v>
      </c>
      <c r="N23" s="202">
        <v>36.27</v>
      </c>
      <c r="O23" s="200">
        <v>0.02</v>
      </c>
      <c r="P23" s="201">
        <v>0</v>
      </c>
      <c r="Q23" s="200">
        <v>3.172</v>
      </c>
      <c r="R23" s="201">
        <f t="shared" si="4"/>
        <v>39.462</v>
      </c>
      <c r="S23" s="203">
        <f t="shared" si="5"/>
        <v>0.0008218253253330304</v>
      </c>
      <c r="T23" s="206">
        <v>19.099</v>
      </c>
      <c r="U23" s="200">
        <v>0.226</v>
      </c>
      <c r="V23" s="201"/>
      <c r="W23" s="200">
        <v>24.177</v>
      </c>
      <c r="X23" s="201">
        <f t="shared" si="6"/>
        <v>43.501999999999995</v>
      </c>
      <c r="Y23" s="199">
        <f t="shared" si="7"/>
        <v>-0.09286929336582206</v>
      </c>
    </row>
    <row r="24" spans="1:25" ht="19.5" customHeight="1" thickBot="1">
      <c r="A24" s="205" t="s">
        <v>52</v>
      </c>
      <c r="B24" s="202">
        <v>0</v>
      </c>
      <c r="C24" s="200">
        <v>0</v>
      </c>
      <c r="D24" s="201">
        <v>0</v>
      </c>
      <c r="E24" s="200">
        <v>0</v>
      </c>
      <c r="F24" s="201">
        <f t="shared" si="0"/>
        <v>0</v>
      </c>
      <c r="G24" s="203">
        <f t="shared" si="1"/>
        <v>0</v>
      </c>
      <c r="H24" s="202">
        <v>0</v>
      </c>
      <c r="I24" s="200"/>
      <c r="J24" s="201"/>
      <c r="K24" s="200"/>
      <c r="L24" s="201">
        <f t="shared" si="2"/>
        <v>0</v>
      </c>
      <c r="M24" s="204" t="s">
        <v>46</v>
      </c>
      <c r="N24" s="202">
        <v>0</v>
      </c>
      <c r="O24" s="200">
        <v>0</v>
      </c>
      <c r="P24" s="201"/>
      <c r="Q24" s="200"/>
      <c r="R24" s="201">
        <f t="shared" si="4"/>
        <v>0</v>
      </c>
      <c r="S24" s="203">
        <f t="shared" si="5"/>
        <v>0</v>
      </c>
      <c r="T24" s="206">
        <v>0</v>
      </c>
      <c r="U24" s="200"/>
      <c r="V24" s="201"/>
      <c r="W24" s="200"/>
      <c r="X24" s="201">
        <f t="shared" si="6"/>
        <v>0</v>
      </c>
      <c r="Y24" s="199" t="str">
        <f t="shared" si="7"/>
        <v>         /0</v>
      </c>
    </row>
    <row r="25" spans="1:25" s="238" customFormat="1" ht="19.5" customHeight="1">
      <c r="A25" s="247" t="s">
        <v>55</v>
      </c>
      <c r="B25" s="244">
        <f>SUM(B26:B33)</f>
        <v>1431.845</v>
      </c>
      <c r="C25" s="243">
        <f>SUM(C26:C33)</f>
        <v>1579.186</v>
      </c>
      <c r="D25" s="242">
        <f>SUM(D26:D33)</f>
        <v>0</v>
      </c>
      <c r="E25" s="243">
        <f>SUM(E26:E33)</f>
        <v>0</v>
      </c>
      <c r="F25" s="242">
        <f t="shared" si="0"/>
        <v>3011.031</v>
      </c>
      <c r="G25" s="245">
        <f t="shared" si="1"/>
        <v>0.06270694671235212</v>
      </c>
      <c r="H25" s="244">
        <f>SUM(H26:H33)</f>
        <v>2774.1730000000002</v>
      </c>
      <c r="I25" s="243">
        <f>SUM(I26:I33)</f>
        <v>1325.3560000000002</v>
      </c>
      <c r="J25" s="242">
        <f>SUM(J26:J33)</f>
        <v>0</v>
      </c>
      <c r="K25" s="243">
        <f>SUM(K26:K33)</f>
        <v>0</v>
      </c>
      <c r="L25" s="242">
        <f t="shared" si="2"/>
        <v>4099.529</v>
      </c>
      <c r="M25" s="246">
        <f aca="true" t="shared" si="8" ref="M25:M48">IF(ISERROR(F25/L25-1),"         /0",(F25/L25-1))</f>
        <v>-0.2655178192421618</v>
      </c>
      <c r="N25" s="244">
        <f>SUM(N26:N33)</f>
        <v>1431.845</v>
      </c>
      <c r="O25" s="243">
        <f>SUM(O26:O33)</f>
        <v>1579.186</v>
      </c>
      <c r="P25" s="242">
        <f>SUM(P26:P33)</f>
        <v>0</v>
      </c>
      <c r="Q25" s="243">
        <f>SUM(Q26:Q33)</f>
        <v>0</v>
      </c>
      <c r="R25" s="242">
        <f t="shared" si="4"/>
        <v>3011.031</v>
      </c>
      <c r="S25" s="245">
        <f t="shared" si="5"/>
        <v>0.06270694671235212</v>
      </c>
      <c r="T25" s="244">
        <f>SUM(T26:T33)</f>
        <v>2774.1730000000002</v>
      </c>
      <c r="U25" s="243">
        <f>SUM(U26:U33)</f>
        <v>1325.3560000000002</v>
      </c>
      <c r="V25" s="242">
        <f>SUM(V26:V33)</f>
        <v>0</v>
      </c>
      <c r="W25" s="243">
        <f>SUM(W26:W33)</f>
        <v>0</v>
      </c>
      <c r="X25" s="242">
        <f t="shared" si="6"/>
        <v>4099.529</v>
      </c>
      <c r="Y25" s="239">
        <f t="shared" si="7"/>
        <v>-0.2655178192421618</v>
      </c>
    </row>
    <row r="26" spans="1:25" ht="19.5" customHeight="1">
      <c r="A26" s="205" t="s">
        <v>484</v>
      </c>
      <c r="B26" s="202">
        <v>577.4240000000001</v>
      </c>
      <c r="C26" s="200">
        <v>929.6999999999999</v>
      </c>
      <c r="D26" s="201">
        <v>0</v>
      </c>
      <c r="E26" s="200">
        <v>0</v>
      </c>
      <c r="F26" s="201">
        <f t="shared" si="0"/>
        <v>1507.124</v>
      </c>
      <c r="G26" s="203">
        <f t="shared" si="1"/>
        <v>0.03138697155788399</v>
      </c>
      <c r="H26" s="202">
        <v>356.557</v>
      </c>
      <c r="I26" s="200">
        <v>794.5000000000001</v>
      </c>
      <c r="J26" s="201">
        <v>0</v>
      </c>
      <c r="K26" s="200"/>
      <c r="L26" s="201">
        <f t="shared" si="2"/>
        <v>1151.0570000000002</v>
      </c>
      <c r="M26" s="204">
        <f t="shared" si="8"/>
        <v>0.30933915522862865</v>
      </c>
      <c r="N26" s="202">
        <v>577.4240000000001</v>
      </c>
      <c r="O26" s="200">
        <v>929.6999999999999</v>
      </c>
      <c r="P26" s="201">
        <v>0</v>
      </c>
      <c r="Q26" s="200">
        <v>0</v>
      </c>
      <c r="R26" s="201">
        <f t="shared" si="4"/>
        <v>1507.124</v>
      </c>
      <c r="S26" s="203">
        <f t="shared" si="5"/>
        <v>0.03138697155788399</v>
      </c>
      <c r="T26" s="202">
        <v>356.557</v>
      </c>
      <c r="U26" s="200">
        <v>794.5000000000001</v>
      </c>
      <c r="V26" s="201">
        <v>0</v>
      </c>
      <c r="W26" s="200"/>
      <c r="X26" s="184">
        <f t="shared" si="6"/>
        <v>1151.0570000000002</v>
      </c>
      <c r="Y26" s="199">
        <f t="shared" si="7"/>
        <v>0.30933915522862865</v>
      </c>
    </row>
    <row r="27" spans="1:25" ht="19.5" customHeight="1">
      <c r="A27" s="205" t="s">
        <v>304</v>
      </c>
      <c r="B27" s="202">
        <v>530.227</v>
      </c>
      <c r="C27" s="200">
        <v>68.802</v>
      </c>
      <c r="D27" s="201">
        <v>0</v>
      </c>
      <c r="E27" s="200">
        <v>0</v>
      </c>
      <c r="F27" s="201">
        <f t="shared" si="0"/>
        <v>599.029</v>
      </c>
      <c r="G27" s="203">
        <f t="shared" si="1"/>
        <v>0.012475221803479798</v>
      </c>
      <c r="H27" s="202">
        <v>1225.581</v>
      </c>
      <c r="I27" s="200">
        <v>103.225</v>
      </c>
      <c r="J27" s="201"/>
      <c r="K27" s="200"/>
      <c r="L27" s="201">
        <f t="shared" si="2"/>
        <v>1328.8059999999998</v>
      </c>
      <c r="M27" s="204">
        <f t="shared" si="8"/>
        <v>-0.5491975502819824</v>
      </c>
      <c r="N27" s="202">
        <v>530.227</v>
      </c>
      <c r="O27" s="200">
        <v>68.802</v>
      </c>
      <c r="P27" s="201"/>
      <c r="Q27" s="200"/>
      <c r="R27" s="201">
        <f t="shared" si="4"/>
        <v>599.029</v>
      </c>
      <c r="S27" s="203">
        <f t="shared" si="5"/>
        <v>0.012475221803479798</v>
      </c>
      <c r="T27" s="202">
        <v>1225.581</v>
      </c>
      <c r="U27" s="200">
        <v>103.225</v>
      </c>
      <c r="V27" s="201"/>
      <c r="W27" s="200"/>
      <c r="X27" s="184">
        <f t="shared" si="6"/>
        <v>1328.8059999999998</v>
      </c>
      <c r="Y27" s="199">
        <f t="shared" si="7"/>
        <v>-0.5491975502819824</v>
      </c>
    </row>
    <row r="28" spans="1:25" ht="19.5" customHeight="1">
      <c r="A28" s="205" t="s">
        <v>290</v>
      </c>
      <c r="B28" s="202">
        <v>97.241</v>
      </c>
      <c r="C28" s="200">
        <v>208.034</v>
      </c>
      <c r="D28" s="201">
        <v>0</v>
      </c>
      <c r="E28" s="200">
        <v>0</v>
      </c>
      <c r="F28" s="201">
        <f t="shared" si="0"/>
        <v>305.275</v>
      </c>
      <c r="G28" s="203">
        <f t="shared" si="1"/>
        <v>0.006357577573134682</v>
      </c>
      <c r="H28" s="202">
        <v>107.56600000000002</v>
      </c>
      <c r="I28" s="200">
        <v>200.65200000000002</v>
      </c>
      <c r="J28" s="201"/>
      <c r="K28" s="200"/>
      <c r="L28" s="201">
        <f t="shared" si="2"/>
        <v>308.218</v>
      </c>
      <c r="M28" s="204">
        <f t="shared" si="8"/>
        <v>-0.00954843649624626</v>
      </c>
      <c r="N28" s="202">
        <v>97.241</v>
      </c>
      <c r="O28" s="200">
        <v>208.034</v>
      </c>
      <c r="P28" s="201"/>
      <c r="Q28" s="200"/>
      <c r="R28" s="201">
        <f t="shared" si="4"/>
        <v>305.275</v>
      </c>
      <c r="S28" s="203">
        <f t="shared" si="5"/>
        <v>0.006357577573134682</v>
      </c>
      <c r="T28" s="202">
        <v>107.56600000000002</v>
      </c>
      <c r="U28" s="200">
        <v>200.65200000000002</v>
      </c>
      <c r="V28" s="201"/>
      <c r="W28" s="200"/>
      <c r="X28" s="184">
        <f t="shared" si="6"/>
        <v>308.218</v>
      </c>
      <c r="Y28" s="199">
        <f t="shared" si="7"/>
        <v>-0.00954843649624626</v>
      </c>
    </row>
    <row r="29" spans="1:25" ht="19.5" customHeight="1">
      <c r="A29" s="205" t="s">
        <v>293</v>
      </c>
      <c r="B29" s="202">
        <v>144.598</v>
      </c>
      <c r="C29" s="200">
        <v>113.312</v>
      </c>
      <c r="D29" s="201">
        <v>0</v>
      </c>
      <c r="E29" s="200">
        <v>0</v>
      </c>
      <c r="F29" s="201">
        <f>SUM(B29:E29)</f>
        <v>257.91</v>
      </c>
      <c r="G29" s="203">
        <f>F29/$F$9</f>
        <v>0.005371166429898177</v>
      </c>
      <c r="H29" s="202">
        <v>740.6320000000001</v>
      </c>
      <c r="I29" s="200">
        <v>0</v>
      </c>
      <c r="J29" s="201"/>
      <c r="K29" s="200"/>
      <c r="L29" s="201">
        <f>SUM(H29:K29)</f>
        <v>740.6320000000001</v>
      </c>
      <c r="M29" s="204">
        <f>IF(ISERROR(F29/L29-1),"         /0",(F29/L29-1))</f>
        <v>-0.6517703798917681</v>
      </c>
      <c r="N29" s="202">
        <v>144.598</v>
      </c>
      <c r="O29" s="200">
        <v>113.312</v>
      </c>
      <c r="P29" s="201"/>
      <c r="Q29" s="200"/>
      <c r="R29" s="201">
        <f>SUM(N29:Q29)</f>
        <v>257.91</v>
      </c>
      <c r="S29" s="203">
        <f>R29/$R$9</f>
        <v>0.005371166429898177</v>
      </c>
      <c r="T29" s="202">
        <v>740.6320000000001</v>
      </c>
      <c r="U29" s="200">
        <v>0</v>
      </c>
      <c r="V29" s="201"/>
      <c r="W29" s="200"/>
      <c r="X29" s="184">
        <f>SUM(T29:W29)</f>
        <v>740.6320000000001</v>
      </c>
      <c r="Y29" s="199">
        <f>IF(ISERROR(R29/X29-1),"         /0",IF(R29/X29&gt;5,"  *  ",(R29/X29-1)))</f>
        <v>-0.6517703798917681</v>
      </c>
    </row>
    <row r="30" spans="1:25" ht="19.5" customHeight="1">
      <c r="A30" s="205" t="s">
        <v>289</v>
      </c>
      <c r="B30" s="202">
        <v>7.3740000000000006</v>
      </c>
      <c r="C30" s="200">
        <v>195.895</v>
      </c>
      <c r="D30" s="201">
        <v>0</v>
      </c>
      <c r="E30" s="200">
        <v>0</v>
      </c>
      <c r="F30" s="201">
        <f t="shared" si="0"/>
        <v>203.269</v>
      </c>
      <c r="G30" s="203">
        <f t="shared" si="1"/>
        <v>0.004233227207316399</v>
      </c>
      <c r="H30" s="202">
        <v>4.75</v>
      </c>
      <c r="I30" s="200">
        <v>179.981</v>
      </c>
      <c r="J30" s="201"/>
      <c r="K30" s="200"/>
      <c r="L30" s="201">
        <f t="shared" si="2"/>
        <v>184.731</v>
      </c>
      <c r="M30" s="204">
        <f t="shared" si="8"/>
        <v>0.10035132165148242</v>
      </c>
      <c r="N30" s="202">
        <v>7.3740000000000006</v>
      </c>
      <c r="O30" s="200">
        <v>195.895</v>
      </c>
      <c r="P30" s="201"/>
      <c r="Q30" s="200"/>
      <c r="R30" s="201">
        <f t="shared" si="4"/>
        <v>203.269</v>
      </c>
      <c r="S30" s="203">
        <f t="shared" si="5"/>
        <v>0.004233227207316399</v>
      </c>
      <c r="T30" s="202">
        <v>4.75</v>
      </c>
      <c r="U30" s="200">
        <v>179.981</v>
      </c>
      <c r="V30" s="201"/>
      <c r="W30" s="200"/>
      <c r="X30" s="184">
        <f t="shared" si="6"/>
        <v>184.731</v>
      </c>
      <c r="Y30" s="199">
        <f t="shared" si="7"/>
        <v>0.10035132165148242</v>
      </c>
    </row>
    <row r="31" spans="1:25" ht="19.5" customHeight="1">
      <c r="A31" s="205" t="s">
        <v>292</v>
      </c>
      <c r="B31" s="202">
        <v>8.257</v>
      </c>
      <c r="C31" s="200">
        <v>63.443</v>
      </c>
      <c r="D31" s="201">
        <v>0</v>
      </c>
      <c r="E31" s="200">
        <v>0</v>
      </c>
      <c r="F31" s="201">
        <f t="shared" si="0"/>
        <v>71.7</v>
      </c>
      <c r="G31" s="203">
        <f t="shared" si="1"/>
        <v>0.0014932055097658069</v>
      </c>
      <c r="H31" s="202">
        <v>16.878999999999998</v>
      </c>
      <c r="I31" s="200">
        <v>46.998</v>
      </c>
      <c r="J31" s="201"/>
      <c r="K31" s="200"/>
      <c r="L31" s="201">
        <f t="shared" si="2"/>
        <v>63.876999999999995</v>
      </c>
      <c r="M31" s="204">
        <f t="shared" si="8"/>
        <v>0.12246974654413956</v>
      </c>
      <c r="N31" s="202">
        <v>8.257</v>
      </c>
      <c r="O31" s="200">
        <v>63.443</v>
      </c>
      <c r="P31" s="201"/>
      <c r="Q31" s="200"/>
      <c r="R31" s="201">
        <f t="shared" si="4"/>
        <v>71.7</v>
      </c>
      <c r="S31" s="203">
        <f t="shared" si="5"/>
        <v>0.0014932055097658069</v>
      </c>
      <c r="T31" s="202">
        <v>16.878999999999998</v>
      </c>
      <c r="U31" s="200">
        <v>46.998</v>
      </c>
      <c r="V31" s="201"/>
      <c r="W31" s="200"/>
      <c r="X31" s="184">
        <f t="shared" si="6"/>
        <v>63.876999999999995</v>
      </c>
      <c r="Y31" s="199">
        <f t="shared" si="7"/>
        <v>0.12246974654413956</v>
      </c>
    </row>
    <row r="32" spans="1:25" ht="19.5" customHeight="1">
      <c r="A32" s="205" t="s">
        <v>291</v>
      </c>
      <c r="B32" s="202">
        <v>48.943000000000005</v>
      </c>
      <c r="C32" s="200">
        <v>0</v>
      </c>
      <c r="D32" s="201">
        <v>0</v>
      </c>
      <c r="E32" s="200">
        <v>0</v>
      </c>
      <c r="F32" s="201">
        <f t="shared" si="0"/>
        <v>48.943000000000005</v>
      </c>
      <c r="G32" s="203">
        <f t="shared" si="1"/>
        <v>0.0010192741598949496</v>
      </c>
      <c r="H32" s="202">
        <v>309.93499999999995</v>
      </c>
      <c r="I32" s="200">
        <v>0</v>
      </c>
      <c r="J32" s="201"/>
      <c r="K32" s="200"/>
      <c r="L32" s="201">
        <f t="shared" si="2"/>
        <v>309.93499999999995</v>
      </c>
      <c r="M32" s="204">
        <f t="shared" si="8"/>
        <v>-0.8420862438898478</v>
      </c>
      <c r="N32" s="202">
        <v>48.943000000000005</v>
      </c>
      <c r="O32" s="200">
        <v>0</v>
      </c>
      <c r="P32" s="201">
        <v>0</v>
      </c>
      <c r="Q32" s="200">
        <v>0</v>
      </c>
      <c r="R32" s="201">
        <f t="shared" si="4"/>
        <v>48.943000000000005</v>
      </c>
      <c r="S32" s="203">
        <f t="shared" si="5"/>
        <v>0.0010192741598949496</v>
      </c>
      <c r="T32" s="202">
        <v>309.93499999999995</v>
      </c>
      <c r="U32" s="200">
        <v>0</v>
      </c>
      <c r="V32" s="201"/>
      <c r="W32" s="200"/>
      <c r="X32" s="184">
        <f t="shared" si="6"/>
        <v>309.93499999999995</v>
      </c>
      <c r="Y32" s="199">
        <f t="shared" si="7"/>
        <v>-0.8420862438898478</v>
      </c>
    </row>
    <row r="33" spans="1:25" ht="19.5" customHeight="1" thickBot="1">
      <c r="A33" s="205" t="s">
        <v>52</v>
      </c>
      <c r="B33" s="202">
        <v>17.781</v>
      </c>
      <c r="C33" s="200">
        <v>0</v>
      </c>
      <c r="D33" s="201">
        <v>0</v>
      </c>
      <c r="E33" s="200">
        <v>0</v>
      </c>
      <c r="F33" s="201">
        <f t="shared" si="0"/>
        <v>17.781</v>
      </c>
      <c r="G33" s="203">
        <f t="shared" si="1"/>
        <v>0.0003703024709783237</v>
      </c>
      <c r="H33" s="202">
        <v>12.273</v>
      </c>
      <c r="I33" s="200">
        <v>0</v>
      </c>
      <c r="J33" s="201"/>
      <c r="K33" s="200"/>
      <c r="L33" s="201">
        <f t="shared" si="2"/>
        <v>12.273</v>
      </c>
      <c r="M33" s="204">
        <f t="shared" si="8"/>
        <v>0.4487900268882914</v>
      </c>
      <c r="N33" s="202">
        <v>17.781</v>
      </c>
      <c r="O33" s="200">
        <v>0</v>
      </c>
      <c r="P33" s="201"/>
      <c r="Q33" s="200"/>
      <c r="R33" s="201">
        <f t="shared" si="4"/>
        <v>17.781</v>
      </c>
      <c r="S33" s="203">
        <f t="shared" si="5"/>
        <v>0.0003703024709783237</v>
      </c>
      <c r="T33" s="202">
        <v>12.273</v>
      </c>
      <c r="U33" s="200">
        <v>0</v>
      </c>
      <c r="V33" s="201"/>
      <c r="W33" s="200"/>
      <c r="X33" s="184">
        <f t="shared" si="6"/>
        <v>12.273</v>
      </c>
      <c r="Y33" s="199">
        <f t="shared" si="7"/>
        <v>0.4487900268882914</v>
      </c>
    </row>
    <row r="34" spans="1:25" s="238" customFormat="1" ht="19.5" customHeight="1">
      <c r="A34" s="247" t="s">
        <v>54</v>
      </c>
      <c r="B34" s="244">
        <f>SUM(B35:B42)</f>
        <v>2542.035</v>
      </c>
      <c r="C34" s="243">
        <f>SUM(C35:C42)</f>
        <v>1658.905</v>
      </c>
      <c r="D34" s="242">
        <f>SUM(D35:D42)</f>
        <v>3.7159999999999997</v>
      </c>
      <c r="E34" s="243">
        <f>SUM(E35:E42)</f>
        <v>0</v>
      </c>
      <c r="F34" s="242">
        <f t="shared" si="0"/>
        <v>4204.656</v>
      </c>
      <c r="G34" s="245">
        <f t="shared" si="1"/>
        <v>0.0875650698168739</v>
      </c>
      <c r="H34" s="244">
        <f>SUM(H35:H42)</f>
        <v>2251.981</v>
      </c>
      <c r="I34" s="243">
        <f>SUM(I35:I42)</f>
        <v>1562.2009999999998</v>
      </c>
      <c r="J34" s="242">
        <f>SUM(J35:J42)</f>
        <v>35.026</v>
      </c>
      <c r="K34" s="243">
        <f>SUM(K35:K42)</f>
        <v>69.01400000000001</v>
      </c>
      <c r="L34" s="242">
        <f t="shared" si="2"/>
        <v>3918.2219999999998</v>
      </c>
      <c r="M34" s="246">
        <f t="shared" si="8"/>
        <v>0.073103055416462</v>
      </c>
      <c r="N34" s="244">
        <f>SUM(N35:N42)</f>
        <v>2542.035</v>
      </c>
      <c r="O34" s="243">
        <f>SUM(O35:O42)</f>
        <v>1658.905</v>
      </c>
      <c r="P34" s="242">
        <f>SUM(P35:P42)</f>
        <v>3.7159999999999997</v>
      </c>
      <c r="Q34" s="243">
        <f>SUM(Q35:Q42)</f>
        <v>0</v>
      </c>
      <c r="R34" s="242">
        <f t="shared" si="4"/>
        <v>4204.656</v>
      </c>
      <c r="S34" s="245">
        <f t="shared" si="5"/>
        <v>0.0875650698168739</v>
      </c>
      <c r="T34" s="244">
        <f>SUM(T35:T42)</f>
        <v>2123.832</v>
      </c>
      <c r="U34" s="243">
        <f>SUM(U35:U42)</f>
        <v>1391.155</v>
      </c>
      <c r="V34" s="242">
        <f>SUM(V35:V42)</f>
        <v>30.489000000000004</v>
      </c>
      <c r="W34" s="243">
        <f>SUM(W35:W42)</f>
        <v>198.81500000000003</v>
      </c>
      <c r="X34" s="242">
        <f t="shared" si="6"/>
        <v>3744.291</v>
      </c>
      <c r="Y34" s="239">
        <f t="shared" si="7"/>
        <v>0.12295118087776835</v>
      </c>
    </row>
    <row r="35" spans="1:25" s="175" customFormat="1" ht="19.5" customHeight="1">
      <c r="A35" s="190" t="s">
        <v>294</v>
      </c>
      <c r="B35" s="188">
        <v>1636.4969999999998</v>
      </c>
      <c r="C35" s="185">
        <v>1074.526</v>
      </c>
      <c r="D35" s="184">
        <v>3.316</v>
      </c>
      <c r="E35" s="185">
        <v>0</v>
      </c>
      <c r="F35" s="184">
        <f t="shared" si="0"/>
        <v>2714.339</v>
      </c>
      <c r="G35" s="187">
        <f t="shared" si="1"/>
        <v>0.05652811645986346</v>
      </c>
      <c r="H35" s="188">
        <v>1463.8780000000002</v>
      </c>
      <c r="I35" s="185">
        <v>1111.156</v>
      </c>
      <c r="J35" s="184">
        <v>34.402</v>
      </c>
      <c r="K35" s="185">
        <v>68.24000000000001</v>
      </c>
      <c r="L35" s="184">
        <f t="shared" si="2"/>
        <v>2677.6760000000004</v>
      </c>
      <c r="M35" s="189">
        <f t="shared" si="8"/>
        <v>0.013692097176805307</v>
      </c>
      <c r="N35" s="188">
        <v>1636.4969999999998</v>
      </c>
      <c r="O35" s="185">
        <v>1074.526</v>
      </c>
      <c r="P35" s="184">
        <v>3.316</v>
      </c>
      <c r="Q35" s="185">
        <v>0</v>
      </c>
      <c r="R35" s="184">
        <f t="shared" si="4"/>
        <v>2714.339</v>
      </c>
      <c r="S35" s="187">
        <f t="shared" si="5"/>
        <v>0.05652811645986346</v>
      </c>
      <c r="T35" s="186">
        <v>1024.583</v>
      </c>
      <c r="U35" s="185">
        <v>769.502</v>
      </c>
      <c r="V35" s="184">
        <v>28.045</v>
      </c>
      <c r="W35" s="185">
        <v>196.37</v>
      </c>
      <c r="X35" s="184">
        <f t="shared" si="6"/>
        <v>2018.5</v>
      </c>
      <c r="Y35" s="183">
        <f t="shared" si="7"/>
        <v>0.3447307406489968</v>
      </c>
    </row>
    <row r="36" spans="1:25" s="175" customFormat="1" ht="19.5" customHeight="1">
      <c r="A36" s="190" t="s">
        <v>295</v>
      </c>
      <c r="B36" s="188">
        <v>587.331</v>
      </c>
      <c r="C36" s="185">
        <v>466.619</v>
      </c>
      <c r="D36" s="184">
        <v>0</v>
      </c>
      <c r="E36" s="185">
        <v>0</v>
      </c>
      <c r="F36" s="184">
        <f aca="true" t="shared" si="9" ref="F36:F42">SUM(B36:E36)</f>
        <v>1053.95</v>
      </c>
      <c r="G36" s="187">
        <f aca="true" t="shared" si="10" ref="G36:G42">F36/$F$9</f>
        <v>0.021949287963984272</v>
      </c>
      <c r="H36" s="188">
        <v>572.9630000000001</v>
      </c>
      <c r="I36" s="185">
        <v>372.40799999999996</v>
      </c>
      <c r="J36" s="184">
        <v>0</v>
      </c>
      <c r="K36" s="185">
        <v>0</v>
      </c>
      <c r="L36" s="184">
        <f aca="true" t="shared" si="11" ref="L36:L42">SUM(H36:K36)</f>
        <v>945.3710000000001</v>
      </c>
      <c r="M36" s="189">
        <f aca="true" t="shared" si="12" ref="M36:M42">IF(ISERROR(F36/L36-1),"         /0",(F36/L36-1))</f>
        <v>0.11485332213490773</v>
      </c>
      <c r="N36" s="188">
        <v>587.331</v>
      </c>
      <c r="O36" s="185">
        <v>466.619</v>
      </c>
      <c r="P36" s="184">
        <v>0</v>
      </c>
      <c r="Q36" s="185">
        <v>0</v>
      </c>
      <c r="R36" s="184">
        <f aca="true" t="shared" si="13" ref="R36:R42">SUM(N36:Q36)</f>
        <v>1053.95</v>
      </c>
      <c r="S36" s="187">
        <f aca="true" t="shared" si="14" ref="S36:S42">R36/$R$9</f>
        <v>0.021949287963984272</v>
      </c>
      <c r="T36" s="186">
        <v>838.546</v>
      </c>
      <c r="U36" s="185">
        <v>526.481</v>
      </c>
      <c r="V36" s="184">
        <v>0</v>
      </c>
      <c r="W36" s="185">
        <v>0</v>
      </c>
      <c r="X36" s="184">
        <f>SUM(T36:W36)</f>
        <v>1365.027</v>
      </c>
      <c r="Y36" s="183">
        <f aca="true" t="shared" si="15" ref="Y36:Y42">IF(ISERROR(R36/X36-1),"         /0",IF(R36/X36&gt;5,"  *  ",(R36/X36-1)))</f>
        <v>-0.22789073036650553</v>
      </c>
    </row>
    <row r="37" spans="1:25" s="175" customFormat="1" ht="19.5" customHeight="1">
      <c r="A37" s="190" t="s">
        <v>305</v>
      </c>
      <c r="B37" s="188">
        <v>115.625</v>
      </c>
      <c r="C37" s="185">
        <v>0</v>
      </c>
      <c r="D37" s="184">
        <v>0</v>
      </c>
      <c r="E37" s="185">
        <v>0</v>
      </c>
      <c r="F37" s="184">
        <f t="shared" si="9"/>
        <v>115.625</v>
      </c>
      <c r="G37" s="187">
        <f t="shared" si="10"/>
        <v>0.0024079761097164773</v>
      </c>
      <c r="H37" s="188">
        <v>45.679</v>
      </c>
      <c r="I37" s="185">
        <v>0</v>
      </c>
      <c r="J37" s="184"/>
      <c r="K37" s="185"/>
      <c r="L37" s="184">
        <f t="shared" si="11"/>
        <v>45.679</v>
      </c>
      <c r="M37" s="189">
        <f t="shared" si="12"/>
        <v>1.5312506841218063</v>
      </c>
      <c r="N37" s="188">
        <v>115.625</v>
      </c>
      <c r="O37" s="185">
        <v>0</v>
      </c>
      <c r="P37" s="184"/>
      <c r="Q37" s="185"/>
      <c r="R37" s="184">
        <f t="shared" si="13"/>
        <v>115.625</v>
      </c>
      <c r="S37" s="187">
        <f t="shared" si="14"/>
        <v>0.0024079761097164773</v>
      </c>
      <c r="T37" s="186">
        <v>48.117</v>
      </c>
      <c r="U37" s="185">
        <v>33.255</v>
      </c>
      <c r="V37" s="184">
        <v>0</v>
      </c>
      <c r="W37" s="185"/>
      <c r="X37" s="184">
        <f>SUM(T37:W37)</f>
        <v>81.372</v>
      </c>
      <c r="Y37" s="183">
        <f t="shared" si="15"/>
        <v>0.42094332202723295</v>
      </c>
    </row>
    <row r="38" spans="1:25" s="175" customFormat="1" ht="19.5" customHeight="1">
      <c r="A38" s="190" t="s">
        <v>492</v>
      </c>
      <c r="B38" s="188">
        <v>24.708</v>
      </c>
      <c r="C38" s="185">
        <v>85.948</v>
      </c>
      <c r="D38" s="184">
        <v>0</v>
      </c>
      <c r="E38" s="185">
        <v>0</v>
      </c>
      <c r="F38" s="184">
        <f>SUM(B38:E38)</f>
        <v>110.65599999999999</v>
      </c>
      <c r="G38" s="187">
        <f>F38/$F$9</f>
        <v>0.0023044930109992344</v>
      </c>
      <c r="H38" s="188">
        <v>20.328</v>
      </c>
      <c r="I38" s="185">
        <v>5.712</v>
      </c>
      <c r="J38" s="184"/>
      <c r="K38" s="185"/>
      <c r="L38" s="184">
        <f>SUM(H38:K38)</f>
        <v>26.04</v>
      </c>
      <c r="M38" s="189">
        <f>IF(ISERROR(F38/L38-1),"         /0",(F38/L38-1))</f>
        <v>3.2494623655913975</v>
      </c>
      <c r="N38" s="188">
        <v>24.708</v>
      </c>
      <c r="O38" s="185">
        <v>85.948</v>
      </c>
      <c r="P38" s="184">
        <v>0</v>
      </c>
      <c r="Q38" s="185"/>
      <c r="R38" s="184">
        <f>SUM(N38:Q38)</f>
        <v>110.65599999999999</v>
      </c>
      <c r="S38" s="187">
        <f>R38/$R$9</f>
        <v>0.0023044930109992344</v>
      </c>
      <c r="T38" s="186">
        <v>48.117</v>
      </c>
      <c r="U38" s="185">
        <v>33.255</v>
      </c>
      <c r="V38" s="184">
        <v>0</v>
      </c>
      <c r="W38" s="185"/>
      <c r="X38" s="184">
        <f>SUM(T38:W38)</f>
        <v>81.372</v>
      </c>
      <c r="Y38" s="183">
        <f>IF(ISERROR(R38/X38-1),"         /0",IF(R38/X38&gt;5,"  *  ",(R38/X38-1)))</f>
        <v>0.35987809074374466</v>
      </c>
    </row>
    <row r="39" spans="1:25" s="175" customFormat="1" ht="19.5" customHeight="1">
      <c r="A39" s="190" t="s">
        <v>298</v>
      </c>
      <c r="B39" s="188">
        <v>78.659</v>
      </c>
      <c r="C39" s="185">
        <v>18.107</v>
      </c>
      <c r="D39" s="184">
        <v>0</v>
      </c>
      <c r="E39" s="185">
        <v>0</v>
      </c>
      <c r="F39" s="184">
        <f t="shared" si="9"/>
        <v>96.766</v>
      </c>
      <c r="G39" s="187">
        <f t="shared" si="10"/>
        <v>0.0020152234917433483</v>
      </c>
      <c r="H39" s="188">
        <v>72.683</v>
      </c>
      <c r="I39" s="185">
        <v>39.869</v>
      </c>
      <c r="J39" s="184"/>
      <c r="K39" s="185"/>
      <c r="L39" s="184">
        <f t="shared" si="11"/>
        <v>112.552</v>
      </c>
      <c r="M39" s="189">
        <f t="shared" si="12"/>
        <v>-0.1402551709432085</v>
      </c>
      <c r="N39" s="188">
        <v>78.659</v>
      </c>
      <c r="O39" s="185">
        <v>18.107</v>
      </c>
      <c r="P39" s="184"/>
      <c r="Q39" s="185"/>
      <c r="R39" s="184">
        <f t="shared" si="13"/>
        <v>96.766</v>
      </c>
      <c r="S39" s="187">
        <f t="shared" si="14"/>
        <v>0.0020152234917433483</v>
      </c>
      <c r="T39" s="186">
        <v>41.207</v>
      </c>
      <c r="U39" s="185">
        <v>24.433</v>
      </c>
      <c r="V39" s="184">
        <v>2.03</v>
      </c>
      <c r="W39" s="185">
        <v>2.026</v>
      </c>
      <c r="X39" s="184">
        <f>SUM(T39:W39)</f>
        <v>69.696</v>
      </c>
      <c r="Y39" s="183">
        <f t="shared" si="15"/>
        <v>0.38840105601469244</v>
      </c>
    </row>
    <row r="40" spans="1:25" s="175" customFormat="1" ht="19.5" customHeight="1">
      <c r="A40" s="190" t="s">
        <v>297</v>
      </c>
      <c r="B40" s="188">
        <v>43.941</v>
      </c>
      <c r="C40" s="185">
        <v>12.399</v>
      </c>
      <c r="D40" s="184">
        <v>0</v>
      </c>
      <c r="E40" s="185">
        <v>0</v>
      </c>
      <c r="F40" s="184">
        <f t="shared" si="9"/>
        <v>56.34</v>
      </c>
      <c r="G40" s="187">
        <f t="shared" si="10"/>
        <v>0.0011733221536988224</v>
      </c>
      <c r="H40" s="188">
        <v>45.8</v>
      </c>
      <c r="I40" s="185">
        <v>25.711</v>
      </c>
      <c r="J40" s="184">
        <v>0</v>
      </c>
      <c r="K40" s="185"/>
      <c r="L40" s="184">
        <f t="shared" si="11"/>
        <v>71.511</v>
      </c>
      <c r="M40" s="189">
        <f t="shared" si="12"/>
        <v>-0.2121491798464571</v>
      </c>
      <c r="N40" s="188">
        <v>43.941</v>
      </c>
      <c r="O40" s="185">
        <v>12.399</v>
      </c>
      <c r="P40" s="184">
        <v>0</v>
      </c>
      <c r="Q40" s="185">
        <v>0</v>
      </c>
      <c r="R40" s="184">
        <f t="shared" si="13"/>
        <v>56.34</v>
      </c>
      <c r="S40" s="187">
        <f t="shared" si="14"/>
        <v>0.0011733221536988224</v>
      </c>
      <c r="T40" s="186">
        <v>0</v>
      </c>
      <c r="U40" s="185">
        <v>0</v>
      </c>
      <c r="V40" s="184"/>
      <c r="W40" s="185"/>
      <c r="X40" s="184">
        <f>SUM(T40:W40)</f>
        <v>0</v>
      </c>
      <c r="Y40" s="183" t="str">
        <f t="shared" si="15"/>
        <v>         /0</v>
      </c>
    </row>
    <row r="41" spans="1:25" s="175" customFormat="1" ht="19.5" customHeight="1">
      <c r="A41" s="190" t="s">
        <v>296</v>
      </c>
      <c r="B41" s="188">
        <v>50.39</v>
      </c>
      <c r="C41" s="185">
        <v>1.306</v>
      </c>
      <c r="D41" s="184">
        <v>0.4</v>
      </c>
      <c r="E41" s="185">
        <v>0</v>
      </c>
      <c r="F41" s="184">
        <f t="shared" si="9"/>
        <v>52.096</v>
      </c>
      <c r="G41" s="187">
        <f t="shared" si="10"/>
        <v>0.001084937715993856</v>
      </c>
      <c r="H41" s="188">
        <v>30.526000000000003</v>
      </c>
      <c r="I41" s="185">
        <v>7.345</v>
      </c>
      <c r="J41" s="184">
        <v>0</v>
      </c>
      <c r="K41" s="185">
        <v>0</v>
      </c>
      <c r="L41" s="184">
        <f t="shared" si="11"/>
        <v>37.871</v>
      </c>
      <c r="M41" s="189">
        <f t="shared" si="12"/>
        <v>0.37561722690185095</v>
      </c>
      <c r="N41" s="188">
        <v>50.39</v>
      </c>
      <c r="O41" s="185">
        <v>1.306</v>
      </c>
      <c r="P41" s="184">
        <v>0.4</v>
      </c>
      <c r="Q41" s="185">
        <v>0</v>
      </c>
      <c r="R41" s="184">
        <f t="shared" si="13"/>
        <v>52.096</v>
      </c>
      <c r="S41" s="187">
        <f t="shared" si="14"/>
        <v>0.001084937715993856</v>
      </c>
      <c r="T41" s="186">
        <v>24.024</v>
      </c>
      <c r="U41" s="185">
        <v>1.014</v>
      </c>
      <c r="V41" s="184">
        <v>0</v>
      </c>
      <c r="W41" s="185">
        <v>0</v>
      </c>
      <c r="X41" s="184">
        <f t="shared" si="6"/>
        <v>25.038</v>
      </c>
      <c r="Y41" s="183">
        <f t="shared" si="15"/>
        <v>1.0806773703969963</v>
      </c>
    </row>
    <row r="42" spans="1:25" s="175" customFormat="1" ht="19.5" customHeight="1" thickBot="1">
      <c r="A42" s="190" t="s">
        <v>52</v>
      </c>
      <c r="B42" s="188">
        <v>4.884</v>
      </c>
      <c r="C42" s="185">
        <v>0</v>
      </c>
      <c r="D42" s="184">
        <v>0</v>
      </c>
      <c r="E42" s="185">
        <v>0</v>
      </c>
      <c r="F42" s="184">
        <f t="shared" si="9"/>
        <v>4.884</v>
      </c>
      <c r="G42" s="187">
        <f t="shared" si="10"/>
        <v>0.00010171291087442401</v>
      </c>
      <c r="H42" s="188">
        <v>0.124</v>
      </c>
      <c r="I42" s="185">
        <v>0</v>
      </c>
      <c r="J42" s="184">
        <v>0.624</v>
      </c>
      <c r="K42" s="185">
        <v>0.774</v>
      </c>
      <c r="L42" s="184">
        <f t="shared" si="11"/>
        <v>1.522</v>
      </c>
      <c r="M42" s="189">
        <f t="shared" si="12"/>
        <v>2.208935611038108</v>
      </c>
      <c r="N42" s="188">
        <v>4.884</v>
      </c>
      <c r="O42" s="185">
        <v>0</v>
      </c>
      <c r="P42" s="184"/>
      <c r="Q42" s="185"/>
      <c r="R42" s="184">
        <f t="shared" si="13"/>
        <v>4.884</v>
      </c>
      <c r="S42" s="187">
        <f t="shared" si="14"/>
        <v>0.00010171291087442401</v>
      </c>
      <c r="T42" s="186">
        <v>99.238</v>
      </c>
      <c r="U42" s="185">
        <v>3.215</v>
      </c>
      <c r="V42" s="184">
        <v>0.41400000000000003</v>
      </c>
      <c r="W42" s="185">
        <v>0.41900000000000004</v>
      </c>
      <c r="X42" s="184">
        <f t="shared" si="6"/>
        <v>103.286</v>
      </c>
      <c r="Y42" s="183">
        <f t="shared" si="15"/>
        <v>-0.9527138237515249</v>
      </c>
    </row>
    <row r="43" spans="1:25" s="238" customFormat="1" ht="19.5" customHeight="1">
      <c r="A43" s="247" t="s">
        <v>53</v>
      </c>
      <c r="B43" s="244">
        <f>SUM(B44:B47)</f>
        <v>280.149</v>
      </c>
      <c r="C43" s="243">
        <f>SUM(C44:C47)</f>
        <v>72.32900000000001</v>
      </c>
      <c r="D43" s="242">
        <f>SUM(D44:D47)</f>
        <v>0</v>
      </c>
      <c r="E43" s="243">
        <f>SUM(E44:E47)</f>
        <v>0</v>
      </c>
      <c r="F43" s="242">
        <f t="shared" si="0"/>
        <v>352.478</v>
      </c>
      <c r="G43" s="245">
        <f t="shared" si="1"/>
        <v>0.0073406149466001686</v>
      </c>
      <c r="H43" s="244">
        <f>SUM(H44:H47)</f>
        <v>650.7359999999999</v>
      </c>
      <c r="I43" s="243">
        <f>SUM(I44:I47)</f>
        <v>195.75400000000002</v>
      </c>
      <c r="J43" s="242">
        <f>SUM(J44:J47)</f>
        <v>0</v>
      </c>
      <c r="K43" s="243">
        <f>SUM(K44:K47)</f>
        <v>78.401</v>
      </c>
      <c r="L43" s="242">
        <f t="shared" si="2"/>
        <v>924.8909999999998</v>
      </c>
      <c r="M43" s="246">
        <f t="shared" si="8"/>
        <v>-0.6188977944428045</v>
      </c>
      <c r="N43" s="244">
        <f>SUM(N44:N47)</f>
        <v>280.149</v>
      </c>
      <c r="O43" s="243">
        <f>SUM(O44:O47)</f>
        <v>72.32900000000001</v>
      </c>
      <c r="P43" s="242">
        <f>SUM(P44:P47)</f>
        <v>0</v>
      </c>
      <c r="Q43" s="243">
        <f>SUM(Q44:Q47)</f>
        <v>0</v>
      </c>
      <c r="R43" s="242">
        <f t="shared" si="4"/>
        <v>352.478</v>
      </c>
      <c r="S43" s="245">
        <f t="shared" si="5"/>
        <v>0.0073406149466001686</v>
      </c>
      <c r="T43" s="244">
        <f>SUM(T44:T47)</f>
        <v>650.7359999999999</v>
      </c>
      <c r="U43" s="243">
        <f>SUM(U44:U47)</f>
        <v>195.75400000000002</v>
      </c>
      <c r="V43" s="242">
        <f>SUM(V44:V47)</f>
        <v>0</v>
      </c>
      <c r="W43" s="243">
        <f>SUM(W44:W47)</f>
        <v>78.401</v>
      </c>
      <c r="X43" s="242">
        <f t="shared" si="6"/>
        <v>924.8909999999998</v>
      </c>
      <c r="Y43" s="239">
        <f t="shared" si="7"/>
        <v>-0.6188977944428045</v>
      </c>
    </row>
    <row r="44" spans="1:25" ht="19.5" customHeight="1">
      <c r="A44" s="190" t="s">
        <v>299</v>
      </c>
      <c r="B44" s="188">
        <v>228.026</v>
      </c>
      <c r="C44" s="185">
        <v>16.656</v>
      </c>
      <c r="D44" s="184">
        <v>0</v>
      </c>
      <c r="E44" s="185">
        <v>0</v>
      </c>
      <c r="F44" s="184">
        <f t="shared" si="0"/>
        <v>244.68200000000002</v>
      </c>
      <c r="G44" s="187">
        <f t="shared" si="1"/>
        <v>0.0050956835500769486</v>
      </c>
      <c r="H44" s="188">
        <v>573.233</v>
      </c>
      <c r="I44" s="185">
        <v>93.053</v>
      </c>
      <c r="J44" s="184"/>
      <c r="K44" s="185"/>
      <c r="L44" s="184">
        <f t="shared" si="2"/>
        <v>666.286</v>
      </c>
      <c r="M44" s="189">
        <f t="shared" si="8"/>
        <v>-0.6327673101340865</v>
      </c>
      <c r="N44" s="188">
        <v>228.026</v>
      </c>
      <c r="O44" s="185">
        <v>16.656</v>
      </c>
      <c r="P44" s="184"/>
      <c r="Q44" s="185"/>
      <c r="R44" s="184">
        <f t="shared" si="4"/>
        <v>244.68200000000002</v>
      </c>
      <c r="S44" s="187">
        <f t="shared" si="5"/>
        <v>0.0050956835500769486</v>
      </c>
      <c r="T44" s="186">
        <v>573.233</v>
      </c>
      <c r="U44" s="185">
        <v>93.053</v>
      </c>
      <c r="V44" s="184"/>
      <c r="W44" s="185"/>
      <c r="X44" s="184">
        <f t="shared" si="6"/>
        <v>666.286</v>
      </c>
      <c r="Y44" s="183">
        <f t="shared" si="7"/>
        <v>-0.6327673101340865</v>
      </c>
    </row>
    <row r="45" spans="1:25" ht="19.5" customHeight="1">
      <c r="A45" s="190" t="s">
        <v>306</v>
      </c>
      <c r="B45" s="188">
        <v>41.372</v>
      </c>
      <c r="C45" s="185">
        <v>26.151</v>
      </c>
      <c r="D45" s="184">
        <v>0</v>
      </c>
      <c r="E45" s="185">
        <v>0</v>
      </c>
      <c r="F45" s="184">
        <f>SUM(B45:E45)</f>
        <v>67.523</v>
      </c>
      <c r="G45" s="187">
        <f>F45/$F$9</f>
        <v>0.0014062163965957682</v>
      </c>
      <c r="H45" s="188">
        <v>55.555</v>
      </c>
      <c r="I45" s="185">
        <v>73.944</v>
      </c>
      <c r="J45" s="184"/>
      <c r="K45" s="185"/>
      <c r="L45" s="184">
        <f>SUM(H45:K45)</f>
        <v>129.499</v>
      </c>
      <c r="M45" s="189">
        <f>IF(ISERROR(F45/L45-1),"         /0",(F45/L45-1))</f>
        <v>-0.4785828461995846</v>
      </c>
      <c r="N45" s="188">
        <v>41.372</v>
      </c>
      <c r="O45" s="185">
        <v>26.151</v>
      </c>
      <c r="P45" s="184"/>
      <c r="Q45" s="185"/>
      <c r="R45" s="184">
        <f>SUM(N45:Q45)</f>
        <v>67.523</v>
      </c>
      <c r="S45" s="187">
        <f>R45/$R$9</f>
        <v>0.0014062163965957682</v>
      </c>
      <c r="T45" s="186">
        <v>55.555</v>
      </c>
      <c r="U45" s="185">
        <v>73.944</v>
      </c>
      <c r="V45" s="184"/>
      <c r="W45" s="185"/>
      <c r="X45" s="184">
        <f>SUM(T45:W45)</f>
        <v>129.499</v>
      </c>
      <c r="Y45" s="183">
        <f>IF(ISERROR(R45/X45-1),"         /0",IF(R45/X45&gt;5,"  *  ",(R45/X45-1)))</f>
        <v>-0.4785828461995846</v>
      </c>
    </row>
    <row r="46" spans="1:25" ht="19.5" customHeight="1">
      <c r="A46" s="190" t="s">
        <v>300</v>
      </c>
      <c r="B46" s="188">
        <v>10.238</v>
      </c>
      <c r="C46" s="185">
        <v>29.522</v>
      </c>
      <c r="D46" s="184">
        <v>0</v>
      </c>
      <c r="E46" s="185">
        <v>0</v>
      </c>
      <c r="F46" s="184">
        <f>SUM(B46:E46)</f>
        <v>39.76</v>
      </c>
      <c r="G46" s="187">
        <f>F46/$F$9</f>
        <v>0.000828031395652559</v>
      </c>
      <c r="H46" s="188">
        <v>20.592</v>
      </c>
      <c r="I46" s="185">
        <v>28.756999999999998</v>
      </c>
      <c r="J46" s="184">
        <v>0</v>
      </c>
      <c r="K46" s="185">
        <v>0</v>
      </c>
      <c r="L46" s="184">
        <f>SUM(H46:K46)</f>
        <v>49.349</v>
      </c>
      <c r="M46" s="189">
        <f>IF(ISERROR(F46/L46-1),"         /0",(F46/L46-1))</f>
        <v>-0.19430991509453077</v>
      </c>
      <c r="N46" s="188">
        <v>10.238</v>
      </c>
      <c r="O46" s="185">
        <v>29.522</v>
      </c>
      <c r="P46" s="184">
        <v>0</v>
      </c>
      <c r="Q46" s="185">
        <v>0</v>
      </c>
      <c r="R46" s="184">
        <f>SUM(N46:Q46)</f>
        <v>39.76</v>
      </c>
      <c r="S46" s="187">
        <f>R46/$R$9</f>
        <v>0.000828031395652559</v>
      </c>
      <c r="T46" s="186">
        <v>20.592</v>
      </c>
      <c r="U46" s="185">
        <v>28.756999999999998</v>
      </c>
      <c r="V46" s="184">
        <v>0</v>
      </c>
      <c r="W46" s="185">
        <v>0</v>
      </c>
      <c r="X46" s="184">
        <f>SUM(T46:W46)</f>
        <v>49.349</v>
      </c>
      <c r="Y46" s="183">
        <f>IF(ISERROR(R46/X46-1),"         /0",IF(R46/X46&gt;5,"  *  ",(R46/X46-1)))</f>
        <v>-0.19430991509453077</v>
      </c>
    </row>
    <row r="47" spans="1:25" ht="19.5" customHeight="1" thickBot="1">
      <c r="A47" s="190" t="s">
        <v>52</v>
      </c>
      <c r="B47" s="188">
        <v>0.513</v>
      </c>
      <c r="C47" s="185">
        <v>0</v>
      </c>
      <c r="D47" s="184">
        <v>0</v>
      </c>
      <c r="E47" s="185">
        <v>0</v>
      </c>
      <c r="F47" s="184">
        <f>SUM(B47:E47)</f>
        <v>0.513</v>
      </c>
      <c r="G47" s="187">
        <f>F47/$F$9</f>
        <v>1.068360427489343E-05</v>
      </c>
      <c r="H47" s="188">
        <v>1.3559999999999999</v>
      </c>
      <c r="I47" s="185">
        <v>0</v>
      </c>
      <c r="J47" s="184"/>
      <c r="K47" s="185">
        <v>78.401</v>
      </c>
      <c r="L47" s="184">
        <f>SUM(H47:K47)</f>
        <v>79.75699999999999</v>
      </c>
      <c r="M47" s="189">
        <f>IF(ISERROR(F47/L47-1),"         /0",(F47/L47-1))</f>
        <v>-0.9935679626866607</v>
      </c>
      <c r="N47" s="188">
        <v>0.513</v>
      </c>
      <c r="O47" s="185">
        <v>0</v>
      </c>
      <c r="P47" s="184"/>
      <c r="Q47" s="185"/>
      <c r="R47" s="184">
        <f>SUM(N47:Q47)</f>
        <v>0.513</v>
      </c>
      <c r="S47" s="187">
        <f>R47/$R$9</f>
        <v>1.068360427489343E-05</v>
      </c>
      <c r="T47" s="186">
        <v>1.3559999999999999</v>
      </c>
      <c r="U47" s="185">
        <v>0</v>
      </c>
      <c r="V47" s="184"/>
      <c r="W47" s="185">
        <v>78.401</v>
      </c>
      <c r="X47" s="184">
        <f>SUM(T47:W47)</f>
        <v>79.75699999999999</v>
      </c>
      <c r="Y47" s="183">
        <f>IF(ISERROR(R47/X47-1),"         /0",IF(R47/X47&gt;5,"  *  ",(R47/X47-1)))</f>
        <v>-0.9935679626866607</v>
      </c>
    </row>
    <row r="48" spans="1:25" s="175" customFormat="1" ht="19.5" customHeight="1" thickBot="1">
      <c r="A48" s="234" t="s">
        <v>52</v>
      </c>
      <c r="B48" s="231">
        <v>72.814</v>
      </c>
      <c r="C48" s="230">
        <v>0</v>
      </c>
      <c r="D48" s="229">
        <v>0</v>
      </c>
      <c r="E48" s="230">
        <v>0</v>
      </c>
      <c r="F48" s="229">
        <f t="shared" si="0"/>
        <v>72.814</v>
      </c>
      <c r="G48" s="232">
        <f t="shared" si="1"/>
        <v>0.001516405383376394</v>
      </c>
      <c r="H48" s="231">
        <v>78.705</v>
      </c>
      <c r="I48" s="230">
        <v>0</v>
      </c>
      <c r="J48" s="229">
        <v>0.15</v>
      </c>
      <c r="K48" s="230">
        <v>0.18</v>
      </c>
      <c r="L48" s="229">
        <f t="shared" si="2"/>
        <v>79.03500000000001</v>
      </c>
      <c r="M48" s="233">
        <f t="shared" si="8"/>
        <v>-0.07871196305434325</v>
      </c>
      <c r="N48" s="231">
        <v>72.814</v>
      </c>
      <c r="O48" s="230">
        <v>0</v>
      </c>
      <c r="P48" s="229">
        <v>0</v>
      </c>
      <c r="Q48" s="230">
        <v>0</v>
      </c>
      <c r="R48" s="229">
        <f t="shared" si="4"/>
        <v>72.814</v>
      </c>
      <c r="S48" s="232">
        <f t="shared" si="5"/>
        <v>0.001516405383376394</v>
      </c>
      <c r="T48" s="231">
        <v>78.705</v>
      </c>
      <c r="U48" s="230">
        <v>0</v>
      </c>
      <c r="V48" s="229">
        <v>0.15</v>
      </c>
      <c r="W48" s="230">
        <v>0.18</v>
      </c>
      <c r="X48" s="242">
        <f>SUM(T48:W48)</f>
        <v>79.03500000000001</v>
      </c>
      <c r="Y48" s="226">
        <f t="shared" si="7"/>
        <v>-0.07871196305434325</v>
      </c>
    </row>
    <row r="49" ht="15" thickTop="1">
      <c r="A49" s="110"/>
    </row>
    <row r="50" ht="14.25">
      <c r="A50" s="110" t="s">
        <v>51</v>
      </c>
    </row>
    <row r="51" ht="14.25">
      <c r="A51" s="117" t="s">
        <v>28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9:Y65536 M49:M65536 Y3 M3">
    <cfRule type="cellIs" priority="6" dxfId="91" operator="lessThan" stopIfTrue="1">
      <formula>0</formula>
    </cfRule>
  </conditionalFormatting>
  <conditionalFormatting sqref="Y10:Y48 M10:M48">
    <cfRule type="cellIs" priority="7" dxfId="91" operator="lessThan" stopIfTrue="1">
      <formula>0</formula>
    </cfRule>
    <cfRule type="cellIs" priority="8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Y9 M9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3:V43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5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4.28125" style="117" customWidth="1"/>
    <col min="2" max="2" width="9.140625" style="117" bestFit="1" customWidth="1"/>
    <col min="3" max="3" width="9.7109375" style="117" bestFit="1" customWidth="1"/>
    <col min="4" max="4" width="8.00390625" style="117" bestFit="1" customWidth="1"/>
    <col min="5" max="5" width="9.7109375" style="117" bestFit="1" customWidth="1"/>
    <col min="6" max="6" width="9.140625" style="117" bestFit="1" customWidth="1"/>
    <col min="7" max="7" width="9.8515625" style="117" bestFit="1" customWidth="1"/>
    <col min="8" max="8" width="9.28125" style="117" bestFit="1" customWidth="1"/>
    <col min="9" max="9" width="9.7109375" style="117" bestFit="1" customWidth="1"/>
    <col min="10" max="10" width="8.140625" style="117" customWidth="1"/>
    <col min="11" max="11" width="9.00390625" style="117" customWidth="1"/>
    <col min="12" max="12" width="9.140625" style="117" customWidth="1"/>
    <col min="13" max="13" width="10.28125" style="117" bestFit="1" customWidth="1"/>
    <col min="14" max="14" width="9.28125" style="117" bestFit="1" customWidth="1"/>
    <col min="15" max="15" width="10.140625" style="117" customWidth="1"/>
    <col min="16" max="16" width="8.28125" style="117" bestFit="1" customWidth="1"/>
    <col min="17" max="17" width="9.140625" style="117" customWidth="1"/>
    <col min="18" max="19" width="9.8515625" style="117" bestFit="1" customWidth="1"/>
    <col min="20" max="21" width="10.28125" style="117" customWidth="1"/>
    <col min="22" max="22" width="8.8515625" style="117" customWidth="1"/>
    <col min="23" max="23" width="10.28125" style="117" customWidth="1"/>
    <col min="24" max="24" width="9.8515625" style="117" bestFit="1" customWidth="1"/>
    <col min="25" max="25" width="8.7109375" style="117" bestFit="1" customWidth="1"/>
    <col min="26" max="16384" width="8.00390625" style="117" customWidth="1"/>
  </cols>
  <sheetData>
    <row r="1" spans="24:25" ht="18.75" thickBot="1">
      <c r="X1" s="595" t="s">
        <v>27</v>
      </c>
      <c r="Y1" s="596"/>
    </row>
    <row r="2" ht="5.25" customHeight="1" thickBot="1"/>
    <row r="3" spans="1:25" ht="24" customHeight="1" thickTop="1">
      <c r="A3" s="656" t="s">
        <v>69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8"/>
    </row>
    <row r="4" spans="1:25" ht="21" customHeight="1" thickBot="1">
      <c r="A4" s="667" t="s">
        <v>43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9"/>
    </row>
    <row r="5" spans="1:25" s="225" customFormat="1" ht="15.75" customHeight="1" thickBot="1" thickTop="1">
      <c r="A5" s="600" t="s">
        <v>64</v>
      </c>
      <c r="B5" s="673" t="s">
        <v>35</v>
      </c>
      <c r="C5" s="674"/>
      <c r="D5" s="674"/>
      <c r="E5" s="674"/>
      <c r="F5" s="674"/>
      <c r="G5" s="674"/>
      <c r="H5" s="674"/>
      <c r="I5" s="674"/>
      <c r="J5" s="675"/>
      <c r="K5" s="675"/>
      <c r="L5" s="675"/>
      <c r="M5" s="676"/>
      <c r="N5" s="673" t="s">
        <v>34</v>
      </c>
      <c r="O5" s="674"/>
      <c r="P5" s="674"/>
      <c r="Q5" s="674"/>
      <c r="R5" s="674"/>
      <c r="S5" s="674"/>
      <c r="T5" s="674"/>
      <c r="U5" s="674"/>
      <c r="V5" s="674"/>
      <c r="W5" s="674"/>
      <c r="X5" s="674"/>
      <c r="Y5" s="677"/>
    </row>
    <row r="6" spans="1:25" s="130" customFormat="1" ht="26.25" customHeight="1" thickBot="1">
      <c r="A6" s="601"/>
      <c r="B6" s="662" t="s">
        <v>426</v>
      </c>
      <c r="C6" s="663"/>
      <c r="D6" s="663"/>
      <c r="E6" s="663"/>
      <c r="F6" s="663"/>
      <c r="G6" s="659" t="s">
        <v>33</v>
      </c>
      <c r="H6" s="662" t="s">
        <v>142</v>
      </c>
      <c r="I6" s="663"/>
      <c r="J6" s="663"/>
      <c r="K6" s="663"/>
      <c r="L6" s="663"/>
      <c r="M6" s="670" t="s">
        <v>32</v>
      </c>
      <c r="N6" s="662" t="s">
        <v>427</v>
      </c>
      <c r="O6" s="663"/>
      <c r="P6" s="663"/>
      <c r="Q6" s="663"/>
      <c r="R6" s="663"/>
      <c r="S6" s="659" t="s">
        <v>33</v>
      </c>
      <c r="T6" s="662" t="s">
        <v>143</v>
      </c>
      <c r="U6" s="663"/>
      <c r="V6" s="663"/>
      <c r="W6" s="663"/>
      <c r="X6" s="663"/>
      <c r="Y6" s="664" t="s">
        <v>32</v>
      </c>
    </row>
    <row r="7" spans="1:25" s="130" customFormat="1" ht="26.25" customHeight="1">
      <c r="A7" s="602"/>
      <c r="B7" s="594" t="s">
        <v>21</v>
      </c>
      <c r="C7" s="590"/>
      <c r="D7" s="589" t="s">
        <v>20</v>
      </c>
      <c r="E7" s="590"/>
      <c r="F7" s="682" t="s">
        <v>16</v>
      </c>
      <c r="G7" s="660"/>
      <c r="H7" s="594" t="s">
        <v>21</v>
      </c>
      <c r="I7" s="590"/>
      <c r="J7" s="589" t="s">
        <v>20</v>
      </c>
      <c r="K7" s="590"/>
      <c r="L7" s="682" t="s">
        <v>16</v>
      </c>
      <c r="M7" s="671"/>
      <c r="N7" s="594" t="s">
        <v>21</v>
      </c>
      <c r="O7" s="590"/>
      <c r="P7" s="589" t="s">
        <v>20</v>
      </c>
      <c r="Q7" s="590"/>
      <c r="R7" s="682" t="s">
        <v>16</v>
      </c>
      <c r="S7" s="660"/>
      <c r="T7" s="594" t="s">
        <v>21</v>
      </c>
      <c r="U7" s="590"/>
      <c r="V7" s="589" t="s">
        <v>20</v>
      </c>
      <c r="W7" s="590"/>
      <c r="X7" s="682" t="s">
        <v>16</v>
      </c>
      <c r="Y7" s="665"/>
    </row>
    <row r="8" spans="1:25" s="221" customFormat="1" ht="27" thickBot="1">
      <c r="A8" s="603"/>
      <c r="B8" s="224" t="s">
        <v>30</v>
      </c>
      <c r="C8" s="222" t="s">
        <v>29</v>
      </c>
      <c r="D8" s="223" t="s">
        <v>30</v>
      </c>
      <c r="E8" s="222" t="s">
        <v>29</v>
      </c>
      <c r="F8" s="655"/>
      <c r="G8" s="661"/>
      <c r="H8" s="224" t="s">
        <v>30</v>
      </c>
      <c r="I8" s="222" t="s">
        <v>29</v>
      </c>
      <c r="J8" s="223" t="s">
        <v>30</v>
      </c>
      <c r="K8" s="222" t="s">
        <v>29</v>
      </c>
      <c r="L8" s="655"/>
      <c r="M8" s="672"/>
      <c r="N8" s="224" t="s">
        <v>30</v>
      </c>
      <c r="O8" s="222" t="s">
        <v>29</v>
      </c>
      <c r="P8" s="223" t="s">
        <v>30</v>
      </c>
      <c r="Q8" s="222" t="s">
        <v>29</v>
      </c>
      <c r="R8" s="655"/>
      <c r="S8" s="661"/>
      <c r="T8" s="224" t="s">
        <v>30</v>
      </c>
      <c r="U8" s="222" t="s">
        <v>29</v>
      </c>
      <c r="V8" s="223" t="s">
        <v>30</v>
      </c>
      <c r="W8" s="222" t="s">
        <v>29</v>
      </c>
      <c r="X8" s="655"/>
      <c r="Y8" s="666"/>
    </row>
    <row r="9" spans="1:25" s="119" customFormat="1" ht="18" customHeight="1" thickBot="1" thickTop="1">
      <c r="A9" s="284" t="s">
        <v>23</v>
      </c>
      <c r="B9" s="283">
        <f>B10+B25+B41+B52+B67+B72</f>
        <v>27552.824999999997</v>
      </c>
      <c r="C9" s="282">
        <f>C10+C25+C41+C52+C67+C72</f>
        <v>14248.002</v>
      </c>
      <c r="D9" s="280">
        <f>D10+D25+D41+D52+D67+D72</f>
        <v>3310.6169999999993</v>
      </c>
      <c r="E9" s="281">
        <f>E10+E25+E41+E52+E67+E72</f>
        <v>1058.174</v>
      </c>
      <c r="F9" s="280">
        <f aca="true" t="shared" si="0" ref="F9:F17">SUM(B9:E9)</f>
        <v>46169.617999999995</v>
      </c>
      <c r="G9" s="292">
        <f aca="true" t="shared" si="1" ref="G9:G17">F9/$F$9</f>
        <v>1</v>
      </c>
      <c r="H9" s="283">
        <f>H10+H25+H41+H52+H67+H72</f>
        <v>25908.553</v>
      </c>
      <c r="I9" s="282">
        <f>I10+I25+I41+I52+I67+I72</f>
        <v>12976.107000000002</v>
      </c>
      <c r="J9" s="280">
        <f>J10+J25+J41+J52+J67+J72</f>
        <v>4100.288999999999</v>
      </c>
      <c r="K9" s="281">
        <f>K10+K25+K41+K52+K67+K72</f>
        <v>1868.2300000000002</v>
      </c>
      <c r="L9" s="280">
        <f aca="true" t="shared" si="2" ref="L9:L17">SUM(H9:K9)</f>
        <v>44853.179000000004</v>
      </c>
      <c r="M9" s="355">
        <f aca="true" t="shared" si="3" ref="M9:M17">IF(ISERROR(F9/L9-1),"         /0",(F9/L9-1))</f>
        <v>0.029349959787688507</v>
      </c>
      <c r="N9" s="360">
        <f>N10+N25+N41+N52+N67+N72</f>
        <v>27552.824999999997</v>
      </c>
      <c r="O9" s="282">
        <f>O10+O25+O41+O52+O67+O72</f>
        <v>14248.002</v>
      </c>
      <c r="P9" s="280">
        <f>P10+P25+P41+P52+P67+P72</f>
        <v>3310.6169999999993</v>
      </c>
      <c r="Q9" s="281">
        <f>Q10+Q25+Q41+Q52+Q67+Q72</f>
        <v>1058.174</v>
      </c>
      <c r="R9" s="280">
        <f aca="true" t="shared" si="4" ref="R9:R17">SUM(N9:Q9)</f>
        <v>46169.617999999995</v>
      </c>
      <c r="S9" s="375">
        <f aca="true" t="shared" si="5" ref="S9:S17">R9/$R$9</f>
        <v>1</v>
      </c>
      <c r="T9" s="283">
        <f>T10+T25+T41+T52+T67+T72</f>
        <v>25908.553</v>
      </c>
      <c r="U9" s="282">
        <f>U10+U25+U41+U52+U67+U72</f>
        <v>12976.107000000002</v>
      </c>
      <c r="V9" s="280">
        <f>V10+V25+V41+V52+V67+V72</f>
        <v>4100.288999999999</v>
      </c>
      <c r="W9" s="281">
        <f>W10+W25+W41+W52+W67+W72</f>
        <v>1868.2300000000002</v>
      </c>
      <c r="X9" s="280">
        <f aca="true" t="shared" si="6" ref="X9:X17">SUM(T9:W9)</f>
        <v>44853.179000000004</v>
      </c>
      <c r="Y9" s="279">
        <f>IF(ISERROR(R9/X9-1),"         /0",(R9/X9-1))</f>
        <v>0.029349959787688507</v>
      </c>
    </row>
    <row r="10" spans="1:25" s="191" customFormat="1" ht="19.5" customHeight="1">
      <c r="A10" s="198" t="s">
        <v>57</v>
      </c>
      <c r="B10" s="195">
        <f>SUM(B11:B24)</f>
        <v>19144.878</v>
      </c>
      <c r="C10" s="194">
        <f>SUM(C11:C24)</f>
        <v>7119.427000000001</v>
      </c>
      <c r="D10" s="193">
        <f>SUM(D11:D24)</f>
        <v>3244.6209999999996</v>
      </c>
      <c r="E10" s="265">
        <f>SUM(E11:E24)</f>
        <v>787.8770000000001</v>
      </c>
      <c r="F10" s="193">
        <f t="shared" si="0"/>
        <v>30296.803</v>
      </c>
      <c r="G10" s="196">
        <f t="shared" si="1"/>
        <v>0.6562064905973448</v>
      </c>
      <c r="H10" s="195">
        <f>SUM(H11:H24)</f>
        <v>18321.572999999997</v>
      </c>
      <c r="I10" s="194">
        <f>SUM(I11:I24)</f>
        <v>7095.275000000001</v>
      </c>
      <c r="J10" s="193">
        <f>SUM(J11:J24)</f>
        <v>4013.258</v>
      </c>
      <c r="K10" s="265">
        <f>SUM(K11:K24)</f>
        <v>1185.643</v>
      </c>
      <c r="L10" s="193">
        <f t="shared" si="2"/>
        <v>30615.749</v>
      </c>
      <c r="M10" s="356">
        <f t="shared" si="3"/>
        <v>-0.010417710179163042</v>
      </c>
      <c r="N10" s="361">
        <f>SUM(N11:N24)</f>
        <v>19144.878</v>
      </c>
      <c r="O10" s="194">
        <f>SUM(O11:O24)</f>
        <v>7119.427000000001</v>
      </c>
      <c r="P10" s="193">
        <f>SUM(P11:P24)</f>
        <v>3244.6209999999996</v>
      </c>
      <c r="Q10" s="265">
        <f>SUM(Q11:Q24)</f>
        <v>787.8770000000001</v>
      </c>
      <c r="R10" s="193">
        <f t="shared" si="4"/>
        <v>30296.803</v>
      </c>
      <c r="S10" s="376">
        <f t="shared" si="5"/>
        <v>0.6562064905973448</v>
      </c>
      <c r="T10" s="195">
        <f>SUM(T11:T24)</f>
        <v>18321.572999999997</v>
      </c>
      <c r="U10" s="194">
        <f>SUM(U11:U24)</f>
        <v>7095.275000000001</v>
      </c>
      <c r="V10" s="193">
        <f>SUM(V11:V24)</f>
        <v>4013.258</v>
      </c>
      <c r="W10" s="265">
        <f>SUM(W11:W24)</f>
        <v>1185.643</v>
      </c>
      <c r="X10" s="193">
        <f t="shared" si="6"/>
        <v>30615.749</v>
      </c>
      <c r="Y10" s="192">
        <f aca="true" t="shared" si="7" ref="Y10:Y17">IF(ISERROR(R10/X10-1),"         /0",IF(R10/X10&gt;5,"  *  ",(R10/X10-1)))</f>
        <v>-0.010417710179163042</v>
      </c>
    </row>
    <row r="11" spans="1:25" ht="19.5" customHeight="1">
      <c r="A11" s="190" t="s">
        <v>151</v>
      </c>
      <c r="B11" s="188">
        <v>7861.974</v>
      </c>
      <c r="C11" s="185">
        <v>3347.596</v>
      </c>
      <c r="D11" s="184">
        <v>0</v>
      </c>
      <c r="E11" s="236">
        <v>0</v>
      </c>
      <c r="F11" s="184">
        <f t="shared" si="0"/>
        <v>11209.57</v>
      </c>
      <c r="G11" s="187">
        <f t="shared" si="1"/>
        <v>0.2427910492999964</v>
      </c>
      <c r="H11" s="188">
        <v>5214.119</v>
      </c>
      <c r="I11" s="185">
        <v>2928.847</v>
      </c>
      <c r="J11" s="184"/>
      <c r="K11" s="236"/>
      <c r="L11" s="184">
        <f t="shared" si="2"/>
        <v>8142.966</v>
      </c>
      <c r="M11" s="357">
        <f t="shared" si="3"/>
        <v>0.3765954567414378</v>
      </c>
      <c r="N11" s="362">
        <v>7861.974</v>
      </c>
      <c r="O11" s="185">
        <v>3347.596</v>
      </c>
      <c r="P11" s="184"/>
      <c r="Q11" s="236"/>
      <c r="R11" s="184">
        <f t="shared" si="4"/>
        <v>11209.57</v>
      </c>
      <c r="S11" s="377">
        <f t="shared" si="5"/>
        <v>0.2427910492999964</v>
      </c>
      <c r="T11" s="188">
        <v>5214.119</v>
      </c>
      <c r="U11" s="185">
        <v>2928.847</v>
      </c>
      <c r="V11" s="184"/>
      <c r="W11" s="236"/>
      <c r="X11" s="184">
        <f t="shared" si="6"/>
        <v>8142.966</v>
      </c>
      <c r="Y11" s="183">
        <f t="shared" si="7"/>
        <v>0.3765954567414378</v>
      </c>
    </row>
    <row r="12" spans="1:25" ht="19.5" customHeight="1">
      <c r="A12" s="190" t="s">
        <v>179</v>
      </c>
      <c r="B12" s="188">
        <v>3017.988</v>
      </c>
      <c r="C12" s="185">
        <v>1387.737</v>
      </c>
      <c r="D12" s="184">
        <v>0</v>
      </c>
      <c r="E12" s="236">
        <v>0</v>
      </c>
      <c r="F12" s="184">
        <f t="shared" si="0"/>
        <v>4405.725</v>
      </c>
      <c r="G12" s="187">
        <f t="shared" si="1"/>
        <v>0.09542476613083524</v>
      </c>
      <c r="H12" s="188">
        <v>4286.072</v>
      </c>
      <c r="I12" s="185">
        <v>1459.298</v>
      </c>
      <c r="J12" s="184"/>
      <c r="K12" s="236"/>
      <c r="L12" s="184">
        <f t="shared" si="2"/>
        <v>5745.37</v>
      </c>
      <c r="M12" s="357">
        <f t="shared" si="3"/>
        <v>-0.23316949125991882</v>
      </c>
      <c r="N12" s="362">
        <v>3017.988</v>
      </c>
      <c r="O12" s="185">
        <v>1387.737</v>
      </c>
      <c r="P12" s="184"/>
      <c r="Q12" s="236"/>
      <c r="R12" s="184">
        <f t="shared" si="4"/>
        <v>4405.725</v>
      </c>
      <c r="S12" s="377">
        <f t="shared" si="5"/>
        <v>0.09542476613083524</v>
      </c>
      <c r="T12" s="188">
        <v>4286.072</v>
      </c>
      <c r="U12" s="185">
        <v>1459.298</v>
      </c>
      <c r="V12" s="184"/>
      <c r="W12" s="236"/>
      <c r="X12" s="184">
        <f t="shared" si="6"/>
        <v>5745.37</v>
      </c>
      <c r="Y12" s="183">
        <f t="shared" si="7"/>
        <v>-0.23316949125991882</v>
      </c>
    </row>
    <row r="13" spans="1:25" ht="19.5" customHeight="1">
      <c r="A13" s="190" t="s">
        <v>180</v>
      </c>
      <c r="B13" s="188">
        <v>2410.1549999999997</v>
      </c>
      <c r="C13" s="185">
        <v>839.934</v>
      </c>
      <c r="D13" s="184">
        <v>644.506</v>
      </c>
      <c r="E13" s="236">
        <v>324.28200000000004</v>
      </c>
      <c r="F13" s="184">
        <f t="shared" si="0"/>
        <v>4218.8769999999995</v>
      </c>
      <c r="G13" s="187">
        <f t="shared" si="1"/>
        <v>0.09137777574854529</v>
      </c>
      <c r="H13" s="188">
        <v>1688.511</v>
      </c>
      <c r="I13" s="185">
        <v>755.744</v>
      </c>
      <c r="J13" s="184">
        <v>858.135</v>
      </c>
      <c r="K13" s="236">
        <v>117.774</v>
      </c>
      <c r="L13" s="184">
        <f t="shared" si="2"/>
        <v>3420.164</v>
      </c>
      <c r="M13" s="357">
        <f t="shared" si="3"/>
        <v>0.2335306143214182</v>
      </c>
      <c r="N13" s="362">
        <v>2410.1549999999997</v>
      </c>
      <c r="O13" s="185">
        <v>839.934</v>
      </c>
      <c r="P13" s="184">
        <v>644.506</v>
      </c>
      <c r="Q13" s="236">
        <v>324.28200000000004</v>
      </c>
      <c r="R13" s="184">
        <f t="shared" si="4"/>
        <v>4218.8769999999995</v>
      </c>
      <c r="S13" s="377">
        <f t="shared" si="5"/>
        <v>0.09137777574854529</v>
      </c>
      <c r="T13" s="188">
        <v>1688.511</v>
      </c>
      <c r="U13" s="185">
        <v>755.744</v>
      </c>
      <c r="V13" s="184">
        <v>858.135</v>
      </c>
      <c r="W13" s="236">
        <v>117.774</v>
      </c>
      <c r="X13" s="184">
        <f t="shared" si="6"/>
        <v>3420.164</v>
      </c>
      <c r="Y13" s="183">
        <f t="shared" si="7"/>
        <v>0.2335306143214182</v>
      </c>
    </row>
    <row r="14" spans="1:25" ht="19.5" customHeight="1">
      <c r="A14" s="190" t="s">
        <v>152</v>
      </c>
      <c r="B14" s="188">
        <v>3219.265</v>
      </c>
      <c r="C14" s="185">
        <v>621.661</v>
      </c>
      <c r="D14" s="184">
        <v>0</v>
      </c>
      <c r="E14" s="236">
        <v>0</v>
      </c>
      <c r="F14" s="184">
        <f t="shared" si="0"/>
        <v>3840.926</v>
      </c>
      <c r="G14" s="187">
        <f t="shared" si="1"/>
        <v>0.08319163481058042</v>
      </c>
      <c r="H14" s="188">
        <v>3841.658</v>
      </c>
      <c r="I14" s="185">
        <v>952.872</v>
      </c>
      <c r="J14" s="184"/>
      <c r="K14" s="236"/>
      <c r="L14" s="184">
        <f t="shared" si="2"/>
        <v>4794.53</v>
      </c>
      <c r="M14" s="357">
        <f t="shared" si="3"/>
        <v>-0.19889415646580577</v>
      </c>
      <c r="N14" s="362">
        <v>3219.265</v>
      </c>
      <c r="O14" s="185">
        <v>621.661</v>
      </c>
      <c r="P14" s="184"/>
      <c r="Q14" s="236"/>
      <c r="R14" s="184">
        <f t="shared" si="4"/>
        <v>3840.926</v>
      </c>
      <c r="S14" s="377">
        <f t="shared" si="5"/>
        <v>0.08319163481058042</v>
      </c>
      <c r="T14" s="188">
        <v>3841.658</v>
      </c>
      <c r="U14" s="185">
        <v>952.872</v>
      </c>
      <c r="V14" s="184"/>
      <c r="W14" s="236"/>
      <c r="X14" s="184">
        <f t="shared" si="6"/>
        <v>4794.53</v>
      </c>
      <c r="Y14" s="183">
        <f t="shared" si="7"/>
        <v>-0.19889415646580577</v>
      </c>
    </row>
    <row r="15" spans="1:25" ht="19.5" customHeight="1">
      <c r="A15" s="190" t="s">
        <v>181</v>
      </c>
      <c r="B15" s="188">
        <v>0</v>
      </c>
      <c r="C15" s="185">
        <v>0</v>
      </c>
      <c r="D15" s="184">
        <v>2599.615</v>
      </c>
      <c r="E15" s="236">
        <v>463.425</v>
      </c>
      <c r="F15" s="184">
        <f t="shared" si="0"/>
        <v>3063.04</v>
      </c>
      <c r="G15" s="187">
        <f t="shared" si="1"/>
        <v>0.06634319564870561</v>
      </c>
      <c r="H15" s="188"/>
      <c r="I15" s="185"/>
      <c r="J15" s="184">
        <v>2121.138</v>
      </c>
      <c r="K15" s="236">
        <v>396.29400000000004</v>
      </c>
      <c r="L15" s="184">
        <f t="shared" si="2"/>
        <v>2517.432</v>
      </c>
      <c r="M15" s="357">
        <f t="shared" si="3"/>
        <v>0.21673197131044653</v>
      </c>
      <c r="N15" s="362"/>
      <c r="O15" s="185"/>
      <c r="P15" s="184">
        <v>2599.615</v>
      </c>
      <c r="Q15" s="236">
        <v>463.425</v>
      </c>
      <c r="R15" s="184">
        <f t="shared" si="4"/>
        <v>3063.04</v>
      </c>
      <c r="S15" s="377">
        <f t="shared" si="5"/>
        <v>0.06634319564870561</v>
      </c>
      <c r="T15" s="188"/>
      <c r="U15" s="185"/>
      <c r="V15" s="184">
        <v>2121.138</v>
      </c>
      <c r="W15" s="236">
        <v>396.29400000000004</v>
      </c>
      <c r="X15" s="184">
        <f t="shared" si="6"/>
        <v>2517.432</v>
      </c>
      <c r="Y15" s="183">
        <f t="shared" si="7"/>
        <v>0.21673197131044653</v>
      </c>
    </row>
    <row r="16" spans="1:25" ht="19.5" customHeight="1">
      <c r="A16" s="190" t="s">
        <v>184</v>
      </c>
      <c r="B16" s="188">
        <v>937.98</v>
      </c>
      <c r="C16" s="185">
        <v>0</v>
      </c>
      <c r="D16" s="184">
        <v>0</v>
      </c>
      <c r="E16" s="236">
        <v>0</v>
      </c>
      <c r="F16" s="184">
        <f t="shared" si="0"/>
        <v>937.98</v>
      </c>
      <c r="G16" s="187">
        <f t="shared" si="1"/>
        <v>0.020315957563261627</v>
      </c>
      <c r="H16" s="188">
        <v>774.066</v>
      </c>
      <c r="I16" s="185"/>
      <c r="J16" s="184"/>
      <c r="K16" s="236"/>
      <c r="L16" s="184">
        <f t="shared" si="2"/>
        <v>774.066</v>
      </c>
      <c r="M16" s="357">
        <f t="shared" si="3"/>
        <v>0.21175713698831888</v>
      </c>
      <c r="N16" s="362">
        <v>937.98</v>
      </c>
      <c r="O16" s="185"/>
      <c r="P16" s="184"/>
      <c r="Q16" s="236"/>
      <c r="R16" s="184">
        <f t="shared" si="4"/>
        <v>937.98</v>
      </c>
      <c r="S16" s="377">
        <f t="shared" si="5"/>
        <v>0.020315957563261627</v>
      </c>
      <c r="T16" s="188">
        <v>774.066</v>
      </c>
      <c r="U16" s="185"/>
      <c r="V16" s="184"/>
      <c r="W16" s="236"/>
      <c r="X16" s="184">
        <f t="shared" si="6"/>
        <v>774.066</v>
      </c>
      <c r="Y16" s="183">
        <f t="shared" si="7"/>
        <v>0.21175713698831888</v>
      </c>
    </row>
    <row r="17" spans="1:25" ht="19.5" customHeight="1">
      <c r="A17" s="190" t="s">
        <v>144</v>
      </c>
      <c r="B17" s="188">
        <v>488.114</v>
      </c>
      <c r="C17" s="185">
        <v>329.832</v>
      </c>
      <c r="D17" s="184">
        <v>0</v>
      </c>
      <c r="E17" s="236">
        <v>0</v>
      </c>
      <c r="F17" s="184">
        <f t="shared" si="0"/>
        <v>817.9459999999999</v>
      </c>
      <c r="G17" s="187">
        <f t="shared" si="1"/>
        <v>0.01771610932540096</v>
      </c>
      <c r="H17" s="188">
        <v>627.285</v>
      </c>
      <c r="I17" s="185">
        <v>305.031</v>
      </c>
      <c r="J17" s="184">
        <v>0</v>
      </c>
      <c r="K17" s="236">
        <v>0</v>
      </c>
      <c r="L17" s="184">
        <f t="shared" si="2"/>
        <v>932.316</v>
      </c>
      <c r="M17" s="357">
        <f t="shared" si="3"/>
        <v>-0.12267299928350484</v>
      </c>
      <c r="N17" s="362">
        <v>488.114</v>
      </c>
      <c r="O17" s="185">
        <v>329.832</v>
      </c>
      <c r="P17" s="184">
        <v>0</v>
      </c>
      <c r="Q17" s="236"/>
      <c r="R17" s="184">
        <f t="shared" si="4"/>
        <v>817.9459999999999</v>
      </c>
      <c r="S17" s="377">
        <f t="shared" si="5"/>
        <v>0.01771610932540096</v>
      </c>
      <c r="T17" s="188">
        <v>627.285</v>
      </c>
      <c r="U17" s="185">
        <v>305.031</v>
      </c>
      <c r="V17" s="184">
        <v>0</v>
      </c>
      <c r="W17" s="236">
        <v>0</v>
      </c>
      <c r="X17" s="184">
        <f t="shared" si="6"/>
        <v>932.316</v>
      </c>
      <c r="Y17" s="183">
        <f t="shared" si="7"/>
        <v>-0.12267299928350484</v>
      </c>
    </row>
    <row r="18" spans="1:25" ht="19.5" customHeight="1">
      <c r="A18" s="190" t="s">
        <v>185</v>
      </c>
      <c r="B18" s="188">
        <v>673.663</v>
      </c>
      <c r="C18" s="185">
        <v>65.97200000000001</v>
      </c>
      <c r="D18" s="184">
        <v>0</v>
      </c>
      <c r="E18" s="236">
        <v>0</v>
      </c>
      <c r="F18" s="184">
        <f aca="true" t="shared" si="8" ref="F18:F24">SUM(B18:E18)</f>
        <v>739.635</v>
      </c>
      <c r="G18" s="187">
        <f aca="true" t="shared" si="9" ref="G18:G24">F18/$F$9</f>
        <v>0.016019950609078033</v>
      </c>
      <c r="H18" s="188">
        <v>1263.406</v>
      </c>
      <c r="I18" s="185">
        <v>320.12100000000004</v>
      </c>
      <c r="J18" s="184"/>
      <c r="K18" s="236"/>
      <c r="L18" s="184">
        <f aca="true" t="shared" si="10" ref="L18:L24">SUM(H18:K18)</f>
        <v>1583.527</v>
      </c>
      <c r="M18" s="357">
        <f aca="true" t="shared" si="11" ref="M18:M24">IF(ISERROR(F18/L18-1),"         /0",(F18/L18-1))</f>
        <v>-0.5329192366154792</v>
      </c>
      <c r="N18" s="362">
        <v>673.663</v>
      </c>
      <c r="O18" s="185">
        <v>65.97200000000001</v>
      </c>
      <c r="P18" s="184"/>
      <c r="Q18" s="236"/>
      <c r="R18" s="184">
        <f aca="true" t="shared" si="12" ref="R18:R24">SUM(N18:Q18)</f>
        <v>739.635</v>
      </c>
      <c r="S18" s="377">
        <f aca="true" t="shared" si="13" ref="S18:S24">R18/$R$9</f>
        <v>0.016019950609078033</v>
      </c>
      <c r="T18" s="188">
        <v>1263.406</v>
      </c>
      <c r="U18" s="185">
        <v>320.12100000000004</v>
      </c>
      <c r="V18" s="184"/>
      <c r="W18" s="236"/>
      <c r="X18" s="184">
        <f aca="true" t="shared" si="14" ref="X18:X24">SUM(T18:W18)</f>
        <v>1583.527</v>
      </c>
      <c r="Y18" s="183">
        <f aca="true" t="shared" si="15" ref="Y18:Y24">IF(ISERROR(R18/X18-1),"         /0",IF(R18/X18&gt;5,"  *  ",(R18/X18-1)))</f>
        <v>-0.5329192366154792</v>
      </c>
    </row>
    <row r="19" spans="1:25" ht="19.5" customHeight="1">
      <c r="A19" s="190" t="s">
        <v>186</v>
      </c>
      <c r="B19" s="188">
        <v>0</v>
      </c>
      <c r="C19" s="185">
        <v>297.891</v>
      </c>
      <c r="D19" s="184">
        <v>0</v>
      </c>
      <c r="E19" s="236">
        <v>0</v>
      </c>
      <c r="F19" s="184">
        <f t="shared" si="8"/>
        <v>297.891</v>
      </c>
      <c r="G19" s="187">
        <f t="shared" si="9"/>
        <v>0.0064521001668239935</v>
      </c>
      <c r="H19" s="188">
        <v>275.232</v>
      </c>
      <c r="I19" s="185">
        <v>122.339</v>
      </c>
      <c r="J19" s="184"/>
      <c r="K19" s="236"/>
      <c r="L19" s="184">
        <f t="shared" si="10"/>
        <v>397.571</v>
      </c>
      <c r="M19" s="357">
        <f t="shared" si="11"/>
        <v>-0.2507225124568945</v>
      </c>
      <c r="N19" s="362"/>
      <c r="O19" s="185">
        <v>297.891</v>
      </c>
      <c r="P19" s="184"/>
      <c r="Q19" s="236"/>
      <c r="R19" s="184">
        <f t="shared" si="12"/>
        <v>297.891</v>
      </c>
      <c r="S19" s="377">
        <f t="shared" si="13"/>
        <v>0.0064521001668239935</v>
      </c>
      <c r="T19" s="188">
        <v>275.232</v>
      </c>
      <c r="U19" s="185">
        <v>122.339</v>
      </c>
      <c r="V19" s="184"/>
      <c r="W19" s="236"/>
      <c r="X19" s="184">
        <f t="shared" si="14"/>
        <v>397.571</v>
      </c>
      <c r="Y19" s="183">
        <f t="shared" si="15"/>
        <v>-0.2507225124568945</v>
      </c>
    </row>
    <row r="20" spans="1:25" ht="19.5" customHeight="1">
      <c r="A20" s="190" t="s">
        <v>154</v>
      </c>
      <c r="B20" s="188">
        <v>185.10399999999998</v>
      </c>
      <c r="C20" s="185">
        <v>103.48499999999999</v>
      </c>
      <c r="D20" s="184">
        <v>0</v>
      </c>
      <c r="E20" s="236">
        <v>0</v>
      </c>
      <c r="F20" s="184">
        <f>SUM(B20:E20)</f>
        <v>288.58899999999994</v>
      </c>
      <c r="G20" s="187">
        <f>F20/$F$9</f>
        <v>0.006250625682023186</v>
      </c>
      <c r="H20" s="188">
        <v>121.76899999999999</v>
      </c>
      <c r="I20" s="185">
        <v>117.41400000000002</v>
      </c>
      <c r="J20" s="184"/>
      <c r="K20" s="236"/>
      <c r="L20" s="184">
        <f>SUM(H20:K20)</f>
        <v>239.183</v>
      </c>
      <c r="M20" s="357">
        <f>IF(ISERROR(F20/L20-1),"         /0",(F20/L20-1))</f>
        <v>0.20656150311686017</v>
      </c>
      <c r="N20" s="362">
        <v>185.10399999999998</v>
      </c>
      <c r="O20" s="185">
        <v>103.48499999999999</v>
      </c>
      <c r="P20" s="184"/>
      <c r="Q20" s="236"/>
      <c r="R20" s="184">
        <f>SUM(N20:Q20)</f>
        <v>288.58899999999994</v>
      </c>
      <c r="S20" s="377">
        <f>R20/$R$9</f>
        <v>0.006250625682023186</v>
      </c>
      <c r="T20" s="188">
        <v>121.76899999999999</v>
      </c>
      <c r="U20" s="185">
        <v>117.41400000000002</v>
      </c>
      <c r="V20" s="184"/>
      <c r="W20" s="236"/>
      <c r="X20" s="184">
        <f>SUM(T20:W20)</f>
        <v>239.183</v>
      </c>
      <c r="Y20" s="183">
        <f>IF(ISERROR(R20/X20-1),"         /0",IF(R20/X20&gt;5,"  *  ",(R20/X20-1)))</f>
        <v>0.20656150311686017</v>
      </c>
    </row>
    <row r="21" spans="1:25" ht="19.5" customHeight="1">
      <c r="A21" s="190" t="s">
        <v>171</v>
      </c>
      <c r="B21" s="188">
        <v>90.28</v>
      </c>
      <c r="C21" s="185">
        <v>80.13</v>
      </c>
      <c r="D21" s="184">
        <v>0</v>
      </c>
      <c r="E21" s="236">
        <v>0</v>
      </c>
      <c r="F21" s="184">
        <f t="shared" si="8"/>
        <v>170.41</v>
      </c>
      <c r="G21" s="187">
        <f t="shared" si="9"/>
        <v>0.003690955381090656</v>
      </c>
      <c r="H21" s="188">
        <v>75.19800000000001</v>
      </c>
      <c r="I21" s="185">
        <v>116.039</v>
      </c>
      <c r="J21" s="184"/>
      <c r="K21" s="236"/>
      <c r="L21" s="184">
        <f t="shared" si="10"/>
        <v>191.23700000000002</v>
      </c>
      <c r="M21" s="357">
        <f t="shared" si="11"/>
        <v>-0.10890674921694032</v>
      </c>
      <c r="N21" s="362">
        <v>90.28</v>
      </c>
      <c r="O21" s="185">
        <v>80.13</v>
      </c>
      <c r="P21" s="184"/>
      <c r="Q21" s="236"/>
      <c r="R21" s="184">
        <f t="shared" si="12"/>
        <v>170.41</v>
      </c>
      <c r="S21" s="377">
        <f t="shared" si="13"/>
        <v>0.003690955381090656</v>
      </c>
      <c r="T21" s="188">
        <v>75.19800000000001</v>
      </c>
      <c r="U21" s="185">
        <v>116.039</v>
      </c>
      <c r="V21" s="184"/>
      <c r="W21" s="236"/>
      <c r="X21" s="184">
        <f t="shared" si="14"/>
        <v>191.23700000000002</v>
      </c>
      <c r="Y21" s="183">
        <f t="shared" si="15"/>
        <v>-0.10890674921694032</v>
      </c>
    </row>
    <row r="22" spans="1:25" ht="19.5" customHeight="1">
      <c r="A22" s="190" t="s">
        <v>164</v>
      </c>
      <c r="B22" s="188">
        <v>133.15</v>
      </c>
      <c r="C22" s="185">
        <v>3.004</v>
      </c>
      <c r="D22" s="184">
        <v>0</v>
      </c>
      <c r="E22" s="236">
        <v>0</v>
      </c>
      <c r="F22" s="184">
        <f t="shared" si="8"/>
        <v>136.154</v>
      </c>
      <c r="G22" s="187">
        <f t="shared" si="9"/>
        <v>0.002948995592729401</v>
      </c>
      <c r="H22" s="188">
        <v>46.992000000000004</v>
      </c>
      <c r="I22" s="185">
        <v>0.14</v>
      </c>
      <c r="J22" s="184"/>
      <c r="K22" s="236"/>
      <c r="L22" s="184">
        <f t="shared" si="10"/>
        <v>47.132000000000005</v>
      </c>
      <c r="M22" s="357">
        <f t="shared" si="11"/>
        <v>1.8887804464058386</v>
      </c>
      <c r="N22" s="362">
        <v>133.15</v>
      </c>
      <c r="O22" s="185">
        <v>3.004</v>
      </c>
      <c r="P22" s="184"/>
      <c r="Q22" s="236"/>
      <c r="R22" s="184">
        <f t="shared" si="12"/>
        <v>136.154</v>
      </c>
      <c r="S22" s="377">
        <f t="shared" si="13"/>
        <v>0.002948995592729401</v>
      </c>
      <c r="T22" s="188">
        <v>46.992000000000004</v>
      </c>
      <c r="U22" s="185">
        <v>0.14</v>
      </c>
      <c r="V22" s="184"/>
      <c r="W22" s="236"/>
      <c r="X22" s="184">
        <f t="shared" si="14"/>
        <v>47.132000000000005</v>
      </c>
      <c r="Y22" s="183">
        <f t="shared" si="15"/>
        <v>1.8887804464058386</v>
      </c>
    </row>
    <row r="23" spans="1:25" ht="19.5" customHeight="1">
      <c r="A23" s="190" t="s">
        <v>183</v>
      </c>
      <c r="B23" s="188">
        <v>75.165</v>
      </c>
      <c r="C23" s="185">
        <v>0</v>
      </c>
      <c r="D23" s="184">
        <v>0</v>
      </c>
      <c r="E23" s="236">
        <v>0</v>
      </c>
      <c r="F23" s="184">
        <f>SUM(B23:E23)</f>
        <v>75.165</v>
      </c>
      <c r="G23" s="187">
        <f t="shared" si="9"/>
        <v>0.0016280186680340308</v>
      </c>
      <c r="H23" s="188">
        <v>53.514</v>
      </c>
      <c r="I23" s="185"/>
      <c r="J23" s="184"/>
      <c r="K23" s="236"/>
      <c r="L23" s="184">
        <f>SUM(H23:K23)</f>
        <v>53.514</v>
      </c>
      <c r="M23" s="357">
        <f>IF(ISERROR(F23/L23-1),"         /0",(F23/L23-1))</f>
        <v>0.4045857158874313</v>
      </c>
      <c r="N23" s="362">
        <v>75.165</v>
      </c>
      <c r="O23" s="185"/>
      <c r="P23" s="184"/>
      <c r="Q23" s="236"/>
      <c r="R23" s="184">
        <f>SUM(N23:Q23)</f>
        <v>75.165</v>
      </c>
      <c r="S23" s="377">
        <f t="shared" si="13"/>
        <v>0.0016280186680340308</v>
      </c>
      <c r="T23" s="188">
        <v>53.514</v>
      </c>
      <c r="U23" s="185"/>
      <c r="V23" s="184"/>
      <c r="W23" s="236"/>
      <c r="X23" s="184">
        <f>SUM(T23:W23)</f>
        <v>53.514</v>
      </c>
      <c r="Y23" s="183">
        <f>IF(ISERROR(R23/X23-1),"         /0",IF(R23/X23&gt;5,"  *  ",(R23/X23-1)))</f>
        <v>0.4045857158874313</v>
      </c>
    </row>
    <row r="24" spans="1:25" ht="19.5" customHeight="1" thickBot="1">
      <c r="A24" s="190" t="s">
        <v>148</v>
      </c>
      <c r="B24" s="188">
        <v>52.03999999999999</v>
      </c>
      <c r="C24" s="185">
        <v>42.185</v>
      </c>
      <c r="D24" s="184">
        <v>0.5</v>
      </c>
      <c r="E24" s="236">
        <v>0.16999999999999998</v>
      </c>
      <c r="F24" s="184">
        <f t="shared" si="8"/>
        <v>94.895</v>
      </c>
      <c r="G24" s="187">
        <f t="shared" si="9"/>
        <v>0.0020553559702399964</v>
      </c>
      <c r="H24" s="188">
        <v>53.751000000000005</v>
      </c>
      <c r="I24" s="185">
        <v>17.43</v>
      </c>
      <c r="J24" s="184">
        <v>1033.985</v>
      </c>
      <c r="K24" s="236">
        <v>671.575</v>
      </c>
      <c r="L24" s="184">
        <f t="shared" si="10"/>
        <v>1776.741</v>
      </c>
      <c r="M24" s="357">
        <f t="shared" si="11"/>
        <v>-0.9465904146974714</v>
      </c>
      <c r="N24" s="362">
        <v>52.03999999999999</v>
      </c>
      <c r="O24" s="185">
        <v>42.185</v>
      </c>
      <c r="P24" s="184">
        <v>0.5</v>
      </c>
      <c r="Q24" s="236">
        <v>0.16999999999999998</v>
      </c>
      <c r="R24" s="184">
        <f t="shared" si="12"/>
        <v>94.895</v>
      </c>
      <c r="S24" s="377">
        <f t="shared" si="13"/>
        <v>0.0020553559702399964</v>
      </c>
      <c r="T24" s="188">
        <v>53.751000000000005</v>
      </c>
      <c r="U24" s="185">
        <v>17.43</v>
      </c>
      <c r="V24" s="184">
        <v>1033.985</v>
      </c>
      <c r="W24" s="236">
        <v>671.575</v>
      </c>
      <c r="X24" s="184">
        <f t="shared" si="14"/>
        <v>1776.741</v>
      </c>
      <c r="Y24" s="183">
        <f t="shared" si="15"/>
        <v>-0.9465904146974714</v>
      </c>
    </row>
    <row r="25" spans="1:25" s="191" customFormat="1" ht="19.5" customHeight="1">
      <c r="A25" s="198" t="s">
        <v>56</v>
      </c>
      <c r="B25" s="195">
        <f>SUM(B26:B40)</f>
        <v>3028.829999999999</v>
      </c>
      <c r="C25" s="194">
        <f>SUM(C26:C40)</f>
        <v>4168.688999999999</v>
      </c>
      <c r="D25" s="193">
        <f>SUM(D26:D40)</f>
        <v>30.97</v>
      </c>
      <c r="E25" s="265">
        <f>SUM(E26:E40)</f>
        <v>201.28300000000002</v>
      </c>
      <c r="F25" s="193">
        <f>SUM(B25:E25)</f>
        <v>7429.771999999999</v>
      </c>
      <c r="G25" s="196">
        <f>F25/$F$9</f>
        <v>0.16092340205197278</v>
      </c>
      <c r="H25" s="195">
        <f>SUM(H26:H40)</f>
        <v>2912.944</v>
      </c>
      <c r="I25" s="194">
        <f>SUM(I26:I40)</f>
        <v>3038.84</v>
      </c>
      <c r="J25" s="193">
        <f>SUM(J26:J40)</f>
        <v>38.071</v>
      </c>
      <c r="K25" s="265">
        <f>SUM(K26:K40)</f>
        <v>405.191</v>
      </c>
      <c r="L25" s="193">
        <f>SUM(H25:K25)</f>
        <v>6395.045999999999</v>
      </c>
      <c r="M25" s="356">
        <f>IF(ISERROR(F25/L25-1),"         /0",(F25/L25-1))</f>
        <v>0.16180118172723068</v>
      </c>
      <c r="N25" s="361">
        <f>SUM(N26:N40)</f>
        <v>3028.829999999999</v>
      </c>
      <c r="O25" s="194">
        <f>SUM(O26:O40)</f>
        <v>4168.688999999999</v>
      </c>
      <c r="P25" s="193">
        <f>SUM(P26:P40)</f>
        <v>30.97</v>
      </c>
      <c r="Q25" s="265">
        <f>SUM(Q26:Q40)</f>
        <v>201.28300000000002</v>
      </c>
      <c r="R25" s="193">
        <f>SUM(N25:Q25)</f>
        <v>7429.771999999999</v>
      </c>
      <c r="S25" s="376">
        <f>R25/$R$9</f>
        <v>0.16092340205197278</v>
      </c>
      <c r="T25" s="195">
        <f>SUM(T26:T40)</f>
        <v>2912.944</v>
      </c>
      <c r="U25" s="194">
        <f>SUM(U26:U40)</f>
        <v>3038.84</v>
      </c>
      <c r="V25" s="193">
        <f>SUM(V26:V40)</f>
        <v>38.071</v>
      </c>
      <c r="W25" s="265">
        <f>SUM(W26:W40)</f>
        <v>405.191</v>
      </c>
      <c r="X25" s="193">
        <f>SUM(T25:W25)</f>
        <v>6395.045999999999</v>
      </c>
      <c r="Y25" s="192">
        <f>IF(ISERROR(R25/X25-1),"         /0",IF(R25/X25&gt;5,"  *  ",(R25/X25-1)))</f>
        <v>0.16180118172723068</v>
      </c>
    </row>
    <row r="26" spans="1:25" ht="19.5" customHeight="1">
      <c r="A26" s="205" t="s">
        <v>151</v>
      </c>
      <c r="B26" s="202">
        <v>1261.252</v>
      </c>
      <c r="C26" s="200">
        <v>1408.5259999999998</v>
      </c>
      <c r="D26" s="201">
        <v>0</v>
      </c>
      <c r="E26" s="248">
        <v>0</v>
      </c>
      <c r="F26" s="201">
        <f>SUM(B26:E26)</f>
        <v>2669.778</v>
      </c>
      <c r="G26" s="203">
        <f>F26/$F$9</f>
        <v>0.057825429701411</v>
      </c>
      <c r="H26" s="202">
        <v>1174.597</v>
      </c>
      <c r="I26" s="200">
        <v>1047.8609999999999</v>
      </c>
      <c r="J26" s="201"/>
      <c r="K26" s="200"/>
      <c r="L26" s="201">
        <f>SUM(H26:K26)</f>
        <v>2222.4579999999996</v>
      </c>
      <c r="M26" s="358">
        <f>IF(ISERROR(F26/L26-1),"         /0",(F26/L26-1))</f>
        <v>0.20127264497236852</v>
      </c>
      <c r="N26" s="363">
        <v>1261.252</v>
      </c>
      <c r="O26" s="200">
        <v>1408.5259999999998</v>
      </c>
      <c r="P26" s="201"/>
      <c r="Q26" s="200"/>
      <c r="R26" s="201">
        <f>SUM(N26:Q26)</f>
        <v>2669.778</v>
      </c>
      <c r="S26" s="378">
        <f>R26/$R$9</f>
        <v>0.057825429701411</v>
      </c>
      <c r="T26" s="202">
        <v>1174.597</v>
      </c>
      <c r="U26" s="200">
        <v>1047.8609999999999</v>
      </c>
      <c r="V26" s="201"/>
      <c r="W26" s="248"/>
      <c r="X26" s="201">
        <f>SUM(T26:W26)</f>
        <v>2222.4579999999996</v>
      </c>
      <c r="Y26" s="199">
        <f>IF(ISERROR(R26/X26-1),"         /0",IF(R26/X26&gt;5,"  *  ",(R26/X26-1)))</f>
        <v>0.20127264497236852</v>
      </c>
    </row>
    <row r="27" spans="1:25" ht="19.5" customHeight="1">
      <c r="A27" s="205" t="s">
        <v>144</v>
      </c>
      <c r="B27" s="202">
        <v>784.9369999999999</v>
      </c>
      <c r="C27" s="200">
        <v>771.297</v>
      </c>
      <c r="D27" s="201">
        <v>0</v>
      </c>
      <c r="E27" s="248">
        <v>0</v>
      </c>
      <c r="F27" s="201">
        <f>SUM(B27:E27)</f>
        <v>1556.234</v>
      </c>
      <c r="G27" s="203">
        <f>F27/$F$9</f>
        <v>0.03370688490426756</v>
      </c>
      <c r="H27" s="202">
        <v>956.174</v>
      </c>
      <c r="I27" s="200">
        <v>1000.1569999999999</v>
      </c>
      <c r="J27" s="201">
        <v>0</v>
      </c>
      <c r="K27" s="200">
        <v>0</v>
      </c>
      <c r="L27" s="201">
        <f>SUM(H27:K27)</f>
        <v>1956.331</v>
      </c>
      <c r="M27" s="358">
        <f>IF(ISERROR(F27/L27-1),"         /0",(F27/L27-1))</f>
        <v>-0.2045139600609508</v>
      </c>
      <c r="N27" s="363">
        <v>784.9369999999999</v>
      </c>
      <c r="O27" s="200">
        <v>771.297</v>
      </c>
      <c r="P27" s="201">
        <v>0</v>
      </c>
      <c r="Q27" s="200"/>
      <c r="R27" s="201">
        <f>SUM(N27:Q27)</f>
        <v>1556.234</v>
      </c>
      <c r="S27" s="378">
        <f>R27/$R$9</f>
        <v>0.03370688490426756</v>
      </c>
      <c r="T27" s="202">
        <v>956.174</v>
      </c>
      <c r="U27" s="200">
        <v>1000.1569999999999</v>
      </c>
      <c r="V27" s="201">
        <v>0</v>
      </c>
      <c r="W27" s="200">
        <v>0</v>
      </c>
      <c r="X27" s="201">
        <f>SUM(T27:W27)</f>
        <v>1956.331</v>
      </c>
      <c r="Y27" s="199">
        <f>IF(ISERROR(R27/X27-1),"         /0",IF(R27/X27&gt;5,"  *  ",(R27/X27-1)))</f>
        <v>-0.2045139600609508</v>
      </c>
    </row>
    <row r="28" spans="1:25" ht="19.5" customHeight="1">
      <c r="A28" s="205" t="s">
        <v>162</v>
      </c>
      <c r="B28" s="202">
        <v>240.64</v>
      </c>
      <c r="C28" s="200">
        <v>796.803</v>
      </c>
      <c r="D28" s="201">
        <v>0</v>
      </c>
      <c r="E28" s="248">
        <v>0</v>
      </c>
      <c r="F28" s="201">
        <f>SUM(B28:E28)</f>
        <v>1037.443</v>
      </c>
      <c r="G28" s="203">
        <f>F28/$F$9</f>
        <v>0.022470253056891223</v>
      </c>
      <c r="H28" s="202"/>
      <c r="I28" s="200"/>
      <c r="J28" s="201"/>
      <c r="K28" s="200"/>
      <c r="L28" s="201">
        <f>SUM(H28:K28)</f>
        <v>0</v>
      </c>
      <c r="M28" s="358" t="str">
        <f>IF(ISERROR(F28/L28-1),"         /0",(F28/L28-1))</f>
        <v>         /0</v>
      </c>
      <c r="N28" s="363">
        <v>240.64</v>
      </c>
      <c r="O28" s="200">
        <v>796.803</v>
      </c>
      <c r="P28" s="201"/>
      <c r="Q28" s="200"/>
      <c r="R28" s="201">
        <f>SUM(N28:Q28)</f>
        <v>1037.443</v>
      </c>
      <c r="S28" s="378">
        <f>R28/$R$9</f>
        <v>0.022470253056891223</v>
      </c>
      <c r="T28" s="202"/>
      <c r="U28" s="200"/>
      <c r="V28" s="201"/>
      <c r="W28" s="200"/>
      <c r="X28" s="201">
        <f>SUM(T28:W28)</f>
        <v>0</v>
      </c>
      <c r="Y28" s="199" t="str">
        <f>IF(ISERROR(R28/X28-1),"         /0",IF(R28/X28&gt;5,"  *  ",(R28/X28-1)))</f>
        <v>         /0</v>
      </c>
    </row>
    <row r="29" spans="1:25" ht="19.5" customHeight="1">
      <c r="A29" s="205" t="s">
        <v>152</v>
      </c>
      <c r="B29" s="202">
        <v>51.899</v>
      </c>
      <c r="C29" s="200">
        <v>283.601</v>
      </c>
      <c r="D29" s="201">
        <v>0</v>
      </c>
      <c r="E29" s="248">
        <v>0</v>
      </c>
      <c r="F29" s="201">
        <f aca="true" t="shared" si="16" ref="F29:F38">SUM(B29:E29)</f>
        <v>335.5</v>
      </c>
      <c r="G29" s="203">
        <f aca="true" t="shared" si="17" ref="G29:G38">F29/$F$9</f>
        <v>0.007266683471368553</v>
      </c>
      <c r="H29" s="202"/>
      <c r="I29" s="200">
        <v>90.48599999999999</v>
      </c>
      <c r="J29" s="201"/>
      <c r="K29" s="200"/>
      <c r="L29" s="201">
        <f aca="true" t="shared" si="18" ref="L29:L38">SUM(H29:K29)</f>
        <v>90.48599999999999</v>
      </c>
      <c r="M29" s="358">
        <f aca="true" t="shared" si="19" ref="M29:M38">IF(ISERROR(F29/L29-1),"         /0",(F29/L29-1))</f>
        <v>2.707755895939704</v>
      </c>
      <c r="N29" s="363">
        <v>51.899</v>
      </c>
      <c r="O29" s="200">
        <v>283.601</v>
      </c>
      <c r="P29" s="201"/>
      <c r="Q29" s="200"/>
      <c r="R29" s="201">
        <f aca="true" t="shared" si="20" ref="R29:R38">SUM(N29:Q29)</f>
        <v>335.5</v>
      </c>
      <c r="S29" s="378">
        <f aca="true" t="shared" si="21" ref="S29:S38">R29/$R$9</f>
        <v>0.007266683471368553</v>
      </c>
      <c r="T29" s="202"/>
      <c r="U29" s="200">
        <v>90.48599999999999</v>
      </c>
      <c r="V29" s="201"/>
      <c r="W29" s="200"/>
      <c r="X29" s="201">
        <f aca="true" t="shared" si="22" ref="X29:X38">SUM(T29:W29)</f>
        <v>90.48599999999999</v>
      </c>
      <c r="Y29" s="199">
        <f aca="true" t="shared" si="23" ref="Y29:Y38">IF(ISERROR(R29/X29-1),"         /0",IF(R29/X29&gt;5,"  *  ",(R29/X29-1)))</f>
        <v>2.707755895939704</v>
      </c>
    </row>
    <row r="30" spans="1:25" ht="19.5" customHeight="1">
      <c r="A30" s="205" t="s">
        <v>153</v>
      </c>
      <c r="B30" s="202">
        <v>83.395</v>
      </c>
      <c r="C30" s="200">
        <v>191.598</v>
      </c>
      <c r="D30" s="201">
        <v>0</v>
      </c>
      <c r="E30" s="248">
        <v>0</v>
      </c>
      <c r="F30" s="201">
        <f t="shared" si="16"/>
        <v>274.993</v>
      </c>
      <c r="G30" s="203">
        <f t="shared" si="17"/>
        <v>0.00595614631249494</v>
      </c>
      <c r="H30" s="202">
        <v>111.811</v>
      </c>
      <c r="I30" s="200">
        <v>284.22999999999996</v>
      </c>
      <c r="J30" s="201"/>
      <c r="K30" s="200"/>
      <c r="L30" s="201">
        <f t="shared" si="18"/>
        <v>396.04099999999994</v>
      </c>
      <c r="M30" s="358">
        <f t="shared" si="19"/>
        <v>-0.3056451226009428</v>
      </c>
      <c r="N30" s="363">
        <v>83.395</v>
      </c>
      <c r="O30" s="200">
        <v>191.598</v>
      </c>
      <c r="P30" s="201"/>
      <c r="Q30" s="200"/>
      <c r="R30" s="201">
        <f t="shared" si="20"/>
        <v>274.993</v>
      </c>
      <c r="S30" s="378">
        <f t="shared" si="21"/>
        <v>0.00595614631249494</v>
      </c>
      <c r="T30" s="202">
        <v>111.811</v>
      </c>
      <c r="U30" s="200">
        <v>284.22999999999996</v>
      </c>
      <c r="V30" s="201"/>
      <c r="W30" s="200"/>
      <c r="X30" s="201">
        <f t="shared" si="22"/>
        <v>396.04099999999994</v>
      </c>
      <c r="Y30" s="199">
        <f t="shared" si="23"/>
        <v>-0.3056451226009428</v>
      </c>
    </row>
    <row r="31" spans="1:25" ht="19.5" customHeight="1">
      <c r="A31" s="205" t="s">
        <v>156</v>
      </c>
      <c r="B31" s="202">
        <v>111.375</v>
      </c>
      <c r="C31" s="200">
        <v>106.323</v>
      </c>
      <c r="D31" s="201">
        <v>0</v>
      </c>
      <c r="E31" s="248">
        <v>0</v>
      </c>
      <c r="F31" s="201">
        <f t="shared" si="16"/>
        <v>217.69799999999998</v>
      </c>
      <c r="G31" s="203">
        <f t="shared" si="17"/>
        <v>0.00471517871341279</v>
      </c>
      <c r="H31" s="202">
        <v>82.047</v>
      </c>
      <c r="I31" s="200">
        <v>48.549</v>
      </c>
      <c r="J31" s="201"/>
      <c r="K31" s="200"/>
      <c r="L31" s="201">
        <f t="shared" si="18"/>
        <v>130.596</v>
      </c>
      <c r="M31" s="358">
        <f t="shared" si="19"/>
        <v>0.6669576403565192</v>
      </c>
      <c r="N31" s="363">
        <v>111.375</v>
      </c>
      <c r="O31" s="200">
        <v>106.323</v>
      </c>
      <c r="P31" s="201"/>
      <c r="Q31" s="200"/>
      <c r="R31" s="201">
        <f t="shared" si="20"/>
        <v>217.69799999999998</v>
      </c>
      <c r="S31" s="378">
        <f t="shared" si="21"/>
        <v>0.00471517871341279</v>
      </c>
      <c r="T31" s="202">
        <v>82.047</v>
      </c>
      <c r="U31" s="200">
        <v>48.549</v>
      </c>
      <c r="V31" s="201"/>
      <c r="W31" s="200"/>
      <c r="X31" s="201">
        <f t="shared" si="22"/>
        <v>130.596</v>
      </c>
      <c r="Y31" s="199">
        <f t="shared" si="23"/>
        <v>0.6669576403565192</v>
      </c>
    </row>
    <row r="32" spans="1:25" ht="19.5" customHeight="1">
      <c r="A32" s="205" t="s">
        <v>180</v>
      </c>
      <c r="B32" s="202">
        <v>0</v>
      </c>
      <c r="C32" s="200">
        <v>203.194</v>
      </c>
      <c r="D32" s="201">
        <v>0</v>
      </c>
      <c r="E32" s="248">
        <v>0</v>
      </c>
      <c r="F32" s="201">
        <f t="shared" si="16"/>
        <v>203.194</v>
      </c>
      <c r="G32" s="203">
        <f t="shared" si="17"/>
        <v>0.004401032731091689</v>
      </c>
      <c r="H32" s="202"/>
      <c r="I32" s="200">
        <v>156.023</v>
      </c>
      <c r="J32" s="201"/>
      <c r="K32" s="200"/>
      <c r="L32" s="201">
        <f t="shared" si="18"/>
        <v>156.023</v>
      </c>
      <c r="M32" s="358">
        <f t="shared" si="19"/>
        <v>0.302333630298097</v>
      </c>
      <c r="N32" s="363"/>
      <c r="O32" s="200">
        <v>203.194</v>
      </c>
      <c r="P32" s="201"/>
      <c r="Q32" s="200"/>
      <c r="R32" s="201">
        <f t="shared" si="20"/>
        <v>203.194</v>
      </c>
      <c r="S32" s="378">
        <f t="shared" si="21"/>
        <v>0.004401032731091689</v>
      </c>
      <c r="T32" s="202"/>
      <c r="U32" s="200">
        <v>156.023</v>
      </c>
      <c r="V32" s="201"/>
      <c r="W32" s="200"/>
      <c r="X32" s="201">
        <f t="shared" si="22"/>
        <v>156.023</v>
      </c>
      <c r="Y32" s="199">
        <f t="shared" si="23"/>
        <v>0.302333630298097</v>
      </c>
    </row>
    <row r="33" spans="1:25" ht="19.5" customHeight="1">
      <c r="A33" s="205" t="s">
        <v>150</v>
      </c>
      <c r="B33" s="202">
        <v>65.313</v>
      </c>
      <c r="C33" s="200">
        <v>118.796</v>
      </c>
      <c r="D33" s="201">
        <v>0</v>
      </c>
      <c r="E33" s="248">
        <v>0</v>
      </c>
      <c r="F33" s="201">
        <f t="shared" si="16"/>
        <v>184.109</v>
      </c>
      <c r="G33" s="203">
        <f t="shared" si="17"/>
        <v>0.0039876656549335115</v>
      </c>
      <c r="H33" s="202">
        <v>140.39100000000002</v>
      </c>
      <c r="I33" s="200">
        <v>90.806</v>
      </c>
      <c r="J33" s="201"/>
      <c r="K33" s="200"/>
      <c r="L33" s="201">
        <f t="shared" si="18"/>
        <v>231.197</v>
      </c>
      <c r="M33" s="358">
        <f t="shared" si="19"/>
        <v>-0.2036704628520266</v>
      </c>
      <c r="N33" s="363">
        <v>65.313</v>
      </c>
      <c r="O33" s="200">
        <v>118.796</v>
      </c>
      <c r="P33" s="201"/>
      <c r="Q33" s="200"/>
      <c r="R33" s="201">
        <f t="shared" si="20"/>
        <v>184.109</v>
      </c>
      <c r="S33" s="378">
        <f t="shared" si="21"/>
        <v>0.0039876656549335115</v>
      </c>
      <c r="T33" s="202">
        <v>140.39100000000002</v>
      </c>
      <c r="U33" s="200">
        <v>90.806</v>
      </c>
      <c r="V33" s="201"/>
      <c r="W33" s="200"/>
      <c r="X33" s="201">
        <f t="shared" si="22"/>
        <v>231.197</v>
      </c>
      <c r="Y33" s="199">
        <f t="shared" si="23"/>
        <v>-0.2036704628520266</v>
      </c>
    </row>
    <row r="34" spans="1:25" ht="19.5" customHeight="1">
      <c r="A34" s="205" t="s">
        <v>149</v>
      </c>
      <c r="B34" s="202">
        <v>86.35300000000001</v>
      </c>
      <c r="C34" s="200">
        <v>92.884</v>
      </c>
      <c r="D34" s="201">
        <v>0</v>
      </c>
      <c r="E34" s="248">
        <v>0</v>
      </c>
      <c r="F34" s="201">
        <f>SUM(B34:E34)</f>
        <v>179.23700000000002</v>
      </c>
      <c r="G34" s="203">
        <f>F34/$F$9</f>
        <v>0.003882141714926037</v>
      </c>
      <c r="H34" s="202"/>
      <c r="I34" s="200"/>
      <c r="J34" s="201"/>
      <c r="K34" s="200"/>
      <c r="L34" s="201">
        <f>SUM(H34:K34)</f>
        <v>0</v>
      </c>
      <c r="M34" s="358" t="str">
        <f>IF(ISERROR(F34/L34-1),"         /0",(F34/L34-1))</f>
        <v>         /0</v>
      </c>
      <c r="N34" s="363">
        <v>86.35300000000001</v>
      </c>
      <c r="O34" s="200">
        <v>92.884</v>
      </c>
      <c r="P34" s="201"/>
      <c r="Q34" s="200"/>
      <c r="R34" s="201">
        <f>SUM(N34:Q34)</f>
        <v>179.23700000000002</v>
      </c>
      <c r="S34" s="378">
        <f>R34/$R$9</f>
        <v>0.003882141714926037</v>
      </c>
      <c r="T34" s="202"/>
      <c r="U34" s="200"/>
      <c r="V34" s="201"/>
      <c r="W34" s="200"/>
      <c r="X34" s="201">
        <f>SUM(T34:W34)</f>
        <v>0</v>
      </c>
      <c r="Y34" s="199" t="str">
        <f>IF(ISERROR(R34/X34-1),"         /0",IF(R34/X34&gt;5,"  *  ",(R34/X34-1)))</f>
        <v>         /0</v>
      </c>
    </row>
    <row r="35" spans="1:25" ht="19.5" customHeight="1">
      <c r="A35" s="205" t="s">
        <v>189</v>
      </c>
      <c r="B35" s="202">
        <v>169.008</v>
      </c>
      <c r="C35" s="200">
        <v>0</v>
      </c>
      <c r="D35" s="201">
        <v>0</v>
      </c>
      <c r="E35" s="248">
        <v>0</v>
      </c>
      <c r="F35" s="201">
        <f>SUM(B35:E35)</f>
        <v>169.008</v>
      </c>
      <c r="G35" s="203">
        <f>F35/$F$9</f>
        <v>0.00366058909129376</v>
      </c>
      <c r="H35" s="202"/>
      <c r="I35" s="200"/>
      <c r="J35" s="201"/>
      <c r="K35" s="200"/>
      <c r="L35" s="201">
        <f>SUM(H35:K35)</f>
        <v>0</v>
      </c>
      <c r="M35" s="358" t="str">
        <f>IF(ISERROR(F35/L35-1),"         /0",(F35/L35-1))</f>
        <v>         /0</v>
      </c>
      <c r="N35" s="363">
        <v>169.008</v>
      </c>
      <c r="O35" s="200">
        <v>0</v>
      </c>
      <c r="P35" s="201"/>
      <c r="Q35" s="200"/>
      <c r="R35" s="201">
        <f>SUM(N35:Q35)</f>
        <v>169.008</v>
      </c>
      <c r="S35" s="378">
        <f>R35/$R$9</f>
        <v>0.00366058909129376</v>
      </c>
      <c r="T35" s="202"/>
      <c r="U35" s="200"/>
      <c r="V35" s="201"/>
      <c r="W35" s="200"/>
      <c r="X35" s="201">
        <f>SUM(T35:W35)</f>
        <v>0</v>
      </c>
      <c r="Y35" s="199" t="str">
        <f>IF(ISERROR(R35/X35-1),"         /0",IF(R35/X35&gt;5,"  *  ",(R35/X35-1)))</f>
        <v>         /0</v>
      </c>
    </row>
    <row r="36" spans="1:25" ht="19.5" customHeight="1">
      <c r="A36" s="205" t="s">
        <v>181</v>
      </c>
      <c r="B36" s="202">
        <v>0</v>
      </c>
      <c r="C36" s="200">
        <v>0</v>
      </c>
      <c r="D36" s="201">
        <v>0</v>
      </c>
      <c r="E36" s="248">
        <v>158.109</v>
      </c>
      <c r="F36" s="201">
        <f>SUM(B36:E36)</f>
        <v>158.109</v>
      </c>
      <c r="G36" s="203">
        <f>F36/$F$9</f>
        <v>0.0034245247599839364</v>
      </c>
      <c r="H36" s="202"/>
      <c r="I36" s="200"/>
      <c r="J36" s="201"/>
      <c r="K36" s="200">
        <v>105.83899999999998</v>
      </c>
      <c r="L36" s="201">
        <f>SUM(H36:K36)</f>
        <v>105.83899999999998</v>
      </c>
      <c r="M36" s="358">
        <f>IF(ISERROR(F36/L36-1),"         /0",(F36/L36-1))</f>
        <v>0.49386332070408856</v>
      </c>
      <c r="N36" s="363"/>
      <c r="O36" s="200"/>
      <c r="P36" s="201"/>
      <c r="Q36" s="200">
        <v>158.109</v>
      </c>
      <c r="R36" s="201">
        <f>SUM(N36:Q36)</f>
        <v>158.109</v>
      </c>
      <c r="S36" s="378">
        <f>R36/$R$9</f>
        <v>0.0034245247599839364</v>
      </c>
      <c r="T36" s="202"/>
      <c r="U36" s="200"/>
      <c r="V36" s="201"/>
      <c r="W36" s="200">
        <v>105.83899999999998</v>
      </c>
      <c r="X36" s="201">
        <f>SUM(T36:W36)</f>
        <v>105.83899999999998</v>
      </c>
      <c r="Y36" s="199">
        <f>IF(ISERROR(R36/X36-1),"         /0",IF(R36/X36&gt;5,"  *  ",(R36/X36-1)))</f>
        <v>0.49386332070408856</v>
      </c>
    </row>
    <row r="37" spans="1:25" ht="19.5" customHeight="1">
      <c r="A37" s="205" t="s">
        <v>188</v>
      </c>
      <c r="B37" s="202">
        <v>65.325</v>
      </c>
      <c r="C37" s="200">
        <v>71.574</v>
      </c>
      <c r="D37" s="201">
        <v>0</v>
      </c>
      <c r="E37" s="248">
        <v>0</v>
      </c>
      <c r="F37" s="201">
        <f>SUM(B37:E37)</f>
        <v>136.899</v>
      </c>
      <c r="G37" s="203">
        <f>F37/$F$9</f>
        <v>0.002965131745296225</v>
      </c>
      <c r="H37" s="202">
        <v>267.179</v>
      </c>
      <c r="I37" s="200">
        <v>195.394</v>
      </c>
      <c r="J37" s="201"/>
      <c r="K37" s="200"/>
      <c r="L37" s="201">
        <f>SUM(H37:K37)</f>
        <v>462.573</v>
      </c>
      <c r="M37" s="358">
        <f>IF(ISERROR(F37/L37-1),"         /0",(F37/L37-1))</f>
        <v>-0.704048874447925</v>
      </c>
      <c r="N37" s="363">
        <v>65.325</v>
      </c>
      <c r="O37" s="200">
        <v>71.574</v>
      </c>
      <c r="P37" s="201"/>
      <c r="Q37" s="200"/>
      <c r="R37" s="201">
        <f>SUM(N37:Q37)</f>
        <v>136.899</v>
      </c>
      <c r="S37" s="378">
        <f>R37/$R$9</f>
        <v>0.002965131745296225</v>
      </c>
      <c r="T37" s="202">
        <v>267.179</v>
      </c>
      <c r="U37" s="200">
        <v>195.394</v>
      </c>
      <c r="V37" s="201"/>
      <c r="W37" s="200"/>
      <c r="X37" s="201">
        <f>SUM(T37:W37)</f>
        <v>462.573</v>
      </c>
      <c r="Y37" s="199">
        <f>IF(ISERROR(R37/X37-1),"         /0",IF(R37/X37&gt;5,"  *  ",(R37/X37-1)))</f>
        <v>-0.704048874447925</v>
      </c>
    </row>
    <row r="38" spans="1:25" ht="19.5" customHeight="1">
      <c r="A38" s="205" t="s">
        <v>170</v>
      </c>
      <c r="B38" s="202">
        <v>24.993</v>
      </c>
      <c r="C38" s="200">
        <v>85.31400000000001</v>
      </c>
      <c r="D38" s="201">
        <v>0</v>
      </c>
      <c r="E38" s="248">
        <v>0</v>
      </c>
      <c r="F38" s="201">
        <f t="shared" si="16"/>
        <v>110.307</v>
      </c>
      <c r="G38" s="203">
        <f t="shared" si="17"/>
        <v>0.002389168565353952</v>
      </c>
      <c r="H38" s="202">
        <v>53.14</v>
      </c>
      <c r="I38" s="200">
        <v>62.144999999999996</v>
      </c>
      <c r="J38" s="201"/>
      <c r="K38" s="200"/>
      <c r="L38" s="201">
        <f t="shared" si="18"/>
        <v>115.285</v>
      </c>
      <c r="M38" s="358">
        <f t="shared" si="19"/>
        <v>-0.043179945352821214</v>
      </c>
      <c r="N38" s="363">
        <v>24.993</v>
      </c>
      <c r="O38" s="200">
        <v>85.31400000000001</v>
      </c>
      <c r="P38" s="201"/>
      <c r="Q38" s="200"/>
      <c r="R38" s="201">
        <f t="shared" si="20"/>
        <v>110.307</v>
      </c>
      <c r="S38" s="378">
        <f t="shared" si="21"/>
        <v>0.002389168565353952</v>
      </c>
      <c r="T38" s="202">
        <v>53.14</v>
      </c>
      <c r="U38" s="200">
        <v>62.144999999999996</v>
      </c>
      <c r="V38" s="201"/>
      <c r="W38" s="200"/>
      <c r="X38" s="201">
        <f t="shared" si="22"/>
        <v>115.285</v>
      </c>
      <c r="Y38" s="199">
        <f t="shared" si="23"/>
        <v>-0.043179945352821214</v>
      </c>
    </row>
    <row r="39" spans="1:25" ht="19.5" customHeight="1">
      <c r="A39" s="205" t="s">
        <v>158</v>
      </c>
      <c r="B39" s="202">
        <v>67.997</v>
      </c>
      <c r="C39" s="200">
        <v>32.508</v>
      </c>
      <c r="D39" s="201">
        <v>0</v>
      </c>
      <c r="E39" s="248">
        <v>0</v>
      </c>
      <c r="F39" s="201">
        <f aca="true" t="shared" si="24" ref="F39:F54">SUM(B39:E39)</f>
        <v>100.505</v>
      </c>
      <c r="G39" s="203">
        <f aca="true" t="shared" si="25" ref="G39:G54">F39/$F$9</f>
        <v>0.0021768644479579625</v>
      </c>
      <c r="H39" s="202">
        <v>62.461999999999996</v>
      </c>
      <c r="I39" s="200">
        <v>15.609</v>
      </c>
      <c r="J39" s="201"/>
      <c r="K39" s="200"/>
      <c r="L39" s="201">
        <f aca="true" t="shared" si="26" ref="L39:L54">SUM(H39:K39)</f>
        <v>78.071</v>
      </c>
      <c r="M39" s="358">
        <f aca="true" t="shared" si="27" ref="M39:M50">IF(ISERROR(F39/L39-1),"         /0",(F39/L39-1))</f>
        <v>0.28735381895966494</v>
      </c>
      <c r="N39" s="363">
        <v>67.997</v>
      </c>
      <c r="O39" s="200">
        <v>32.508</v>
      </c>
      <c r="P39" s="201"/>
      <c r="Q39" s="200"/>
      <c r="R39" s="201">
        <f aca="true" t="shared" si="28" ref="R39:R55">SUM(N39:Q39)</f>
        <v>100.505</v>
      </c>
      <c r="S39" s="378">
        <f aca="true" t="shared" si="29" ref="S39:S54">R39/$R$9</f>
        <v>0.0021768644479579625</v>
      </c>
      <c r="T39" s="202">
        <v>62.461999999999996</v>
      </c>
      <c r="U39" s="200">
        <v>15.609</v>
      </c>
      <c r="V39" s="201"/>
      <c r="W39" s="200"/>
      <c r="X39" s="201">
        <f aca="true" t="shared" si="30" ref="X39:X54">SUM(T39:W39)</f>
        <v>78.071</v>
      </c>
      <c r="Y39" s="199">
        <f aca="true" t="shared" si="31" ref="Y39:Y54">IF(ISERROR(R39/X39-1),"         /0",IF(R39/X39&gt;5,"  *  ",(R39/X39-1)))</f>
        <v>0.28735381895966494</v>
      </c>
    </row>
    <row r="40" spans="1:25" ht="19.5" customHeight="1" thickBot="1">
      <c r="A40" s="205" t="s">
        <v>148</v>
      </c>
      <c r="B40" s="202">
        <v>16.343</v>
      </c>
      <c r="C40" s="200">
        <v>6.271</v>
      </c>
      <c r="D40" s="201">
        <v>30.97</v>
      </c>
      <c r="E40" s="248">
        <v>43.17400000000001</v>
      </c>
      <c r="F40" s="201">
        <f t="shared" si="24"/>
        <v>96.75800000000001</v>
      </c>
      <c r="G40" s="203">
        <f t="shared" si="25"/>
        <v>0.002095707181289653</v>
      </c>
      <c r="H40" s="202">
        <v>65.143</v>
      </c>
      <c r="I40" s="200">
        <v>47.58</v>
      </c>
      <c r="J40" s="201">
        <v>38.071</v>
      </c>
      <c r="K40" s="200">
        <v>299.352</v>
      </c>
      <c r="L40" s="201">
        <f t="shared" si="26"/>
        <v>450.14599999999996</v>
      </c>
      <c r="M40" s="358">
        <f t="shared" si="27"/>
        <v>-0.7850519609193461</v>
      </c>
      <c r="N40" s="363">
        <v>16.343</v>
      </c>
      <c r="O40" s="200">
        <v>6.271</v>
      </c>
      <c r="P40" s="201">
        <v>30.97</v>
      </c>
      <c r="Q40" s="200">
        <v>43.17400000000001</v>
      </c>
      <c r="R40" s="201">
        <f t="shared" si="28"/>
        <v>96.75800000000001</v>
      </c>
      <c r="S40" s="378">
        <f t="shared" si="29"/>
        <v>0.002095707181289653</v>
      </c>
      <c r="T40" s="202">
        <v>65.143</v>
      </c>
      <c r="U40" s="200">
        <v>47.58</v>
      </c>
      <c r="V40" s="201">
        <v>38.071</v>
      </c>
      <c r="W40" s="200">
        <v>299.352</v>
      </c>
      <c r="X40" s="201">
        <f t="shared" si="30"/>
        <v>450.14599999999996</v>
      </c>
      <c r="Y40" s="199">
        <f t="shared" si="31"/>
        <v>-0.7850519609193461</v>
      </c>
    </row>
    <row r="41" spans="1:25" s="191" customFormat="1" ht="19.5" customHeight="1">
      <c r="A41" s="198" t="s">
        <v>55</v>
      </c>
      <c r="B41" s="195">
        <f>SUM(B42:B51)</f>
        <v>2774.1729999999993</v>
      </c>
      <c r="C41" s="194">
        <f>SUM(C42:C51)</f>
        <v>1325.3560000000002</v>
      </c>
      <c r="D41" s="193">
        <f>SUM(D42:D51)</f>
        <v>0</v>
      </c>
      <c r="E41" s="194">
        <f>SUM(E42:E51)</f>
        <v>0</v>
      </c>
      <c r="F41" s="193">
        <f t="shared" si="24"/>
        <v>4099.5289999999995</v>
      </c>
      <c r="G41" s="196">
        <f t="shared" si="25"/>
        <v>0.08879278576660522</v>
      </c>
      <c r="H41" s="195">
        <f>SUM(H42:H51)</f>
        <v>1868.8799999999999</v>
      </c>
      <c r="I41" s="194">
        <f>SUM(I42:I51)</f>
        <v>1288.3379999999997</v>
      </c>
      <c r="J41" s="193">
        <f>SUM(J42:J51)</f>
        <v>18.321</v>
      </c>
      <c r="K41" s="194">
        <f>SUM(K42:K51)</f>
        <v>0</v>
      </c>
      <c r="L41" s="193">
        <f t="shared" si="26"/>
        <v>3175.5389999999998</v>
      </c>
      <c r="M41" s="356">
        <f t="shared" si="27"/>
        <v>0.29097107609133444</v>
      </c>
      <c r="N41" s="361">
        <f>SUM(N42:N51)</f>
        <v>2774.1729999999993</v>
      </c>
      <c r="O41" s="194">
        <f>SUM(O42:O51)</f>
        <v>1325.3560000000002</v>
      </c>
      <c r="P41" s="193">
        <f>SUM(P42:P51)</f>
        <v>0</v>
      </c>
      <c r="Q41" s="194">
        <f>SUM(Q42:Q51)</f>
        <v>0</v>
      </c>
      <c r="R41" s="193">
        <f t="shared" si="28"/>
        <v>4099.5289999999995</v>
      </c>
      <c r="S41" s="376">
        <f t="shared" si="29"/>
        <v>0.08879278576660522</v>
      </c>
      <c r="T41" s="195">
        <f>SUM(T42:T51)</f>
        <v>1868.8799999999999</v>
      </c>
      <c r="U41" s="194">
        <f>SUM(U42:U51)</f>
        <v>1288.3379999999997</v>
      </c>
      <c r="V41" s="193">
        <f>SUM(V42:V51)</f>
        <v>18.321</v>
      </c>
      <c r="W41" s="194">
        <f>SUM(W42:W51)</f>
        <v>0</v>
      </c>
      <c r="X41" s="193">
        <f t="shared" si="30"/>
        <v>3175.5389999999998</v>
      </c>
      <c r="Y41" s="192">
        <f t="shared" si="31"/>
        <v>0.29097107609133444</v>
      </c>
    </row>
    <row r="42" spans="1:25" ht="19.5" customHeight="1">
      <c r="A42" s="205" t="s">
        <v>182</v>
      </c>
      <c r="B42" s="202">
        <v>1225.581</v>
      </c>
      <c r="C42" s="200">
        <v>103.225</v>
      </c>
      <c r="D42" s="201">
        <v>0</v>
      </c>
      <c r="E42" s="200">
        <v>0</v>
      </c>
      <c r="F42" s="201">
        <f t="shared" si="24"/>
        <v>1328.8059999999998</v>
      </c>
      <c r="G42" s="203">
        <f t="shared" si="25"/>
        <v>0.02878096154055249</v>
      </c>
      <c r="H42" s="202">
        <v>347.716</v>
      </c>
      <c r="I42" s="200">
        <v>172.316</v>
      </c>
      <c r="J42" s="201">
        <v>18.321</v>
      </c>
      <c r="K42" s="200">
        <v>0</v>
      </c>
      <c r="L42" s="201">
        <f t="shared" si="26"/>
        <v>538.3530000000001</v>
      </c>
      <c r="M42" s="358">
        <f t="shared" si="27"/>
        <v>1.468280106175687</v>
      </c>
      <c r="N42" s="363">
        <v>1225.581</v>
      </c>
      <c r="O42" s="200">
        <v>103.225</v>
      </c>
      <c r="P42" s="201"/>
      <c r="Q42" s="200"/>
      <c r="R42" s="201">
        <f t="shared" si="28"/>
        <v>1328.8059999999998</v>
      </c>
      <c r="S42" s="378">
        <f t="shared" si="29"/>
        <v>0.02878096154055249</v>
      </c>
      <c r="T42" s="202">
        <v>347.716</v>
      </c>
      <c r="U42" s="200">
        <v>172.316</v>
      </c>
      <c r="V42" s="201">
        <v>18.321</v>
      </c>
      <c r="W42" s="200">
        <v>0</v>
      </c>
      <c r="X42" s="184">
        <f t="shared" si="30"/>
        <v>538.3530000000001</v>
      </c>
      <c r="Y42" s="199">
        <f t="shared" si="31"/>
        <v>1.468280106175687</v>
      </c>
    </row>
    <row r="43" spans="1:25" ht="19.5" customHeight="1">
      <c r="A43" s="205" t="s">
        <v>183</v>
      </c>
      <c r="B43" s="202">
        <v>978.552</v>
      </c>
      <c r="C43" s="200">
        <v>0</v>
      </c>
      <c r="D43" s="201">
        <v>0</v>
      </c>
      <c r="E43" s="200">
        <v>0</v>
      </c>
      <c r="F43" s="201">
        <f t="shared" si="24"/>
        <v>978.552</v>
      </c>
      <c r="G43" s="203">
        <f t="shared" si="25"/>
        <v>0.02119471727056525</v>
      </c>
      <c r="H43" s="202">
        <v>1191.679</v>
      </c>
      <c r="I43" s="200"/>
      <c r="J43" s="201"/>
      <c r="K43" s="200"/>
      <c r="L43" s="201">
        <f t="shared" si="26"/>
        <v>1191.679</v>
      </c>
      <c r="M43" s="358">
        <f t="shared" si="27"/>
        <v>-0.1788459811744606</v>
      </c>
      <c r="N43" s="363">
        <v>978.552</v>
      </c>
      <c r="O43" s="200"/>
      <c r="P43" s="201"/>
      <c r="Q43" s="200"/>
      <c r="R43" s="201">
        <f t="shared" si="28"/>
        <v>978.552</v>
      </c>
      <c r="S43" s="378">
        <f t="shared" si="29"/>
        <v>0.02119471727056525</v>
      </c>
      <c r="T43" s="202">
        <v>1191.679</v>
      </c>
      <c r="U43" s="200"/>
      <c r="V43" s="201"/>
      <c r="W43" s="200"/>
      <c r="X43" s="184">
        <f t="shared" si="30"/>
        <v>1191.679</v>
      </c>
      <c r="Y43" s="199">
        <f t="shared" si="31"/>
        <v>-0.1788459811744606</v>
      </c>
    </row>
    <row r="44" spans="1:25" ht="19.5" customHeight="1">
      <c r="A44" s="205" t="s">
        <v>144</v>
      </c>
      <c r="B44" s="202">
        <v>68.165</v>
      </c>
      <c r="C44" s="200">
        <v>466.7000000000001</v>
      </c>
      <c r="D44" s="201">
        <v>0</v>
      </c>
      <c r="E44" s="200">
        <v>0</v>
      </c>
      <c r="F44" s="201">
        <f t="shared" si="24"/>
        <v>534.8650000000001</v>
      </c>
      <c r="G44" s="203">
        <f t="shared" si="25"/>
        <v>0.011584782876046326</v>
      </c>
      <c r="H44" s="202">
        <v>48.713</v>
      </c>
      <c r="I44" s="200">
        <v>465.109</v>
      </c>
      <c r="J44" s="201">
        <v>0</v>
      </c>
      <c r="K44" s="200">
        <v>0</v>
      </c>
      <c r="L44" s="201">
        <f t="shared" si="26"/>
        <v>513.822</v>
      </c>
      <c r="M44" s="358">
        <f t="shared" si="27"/>
        <v>0.040953871184963075</v>
      </c>
      <c r="N44" s="363">
        <v>68.165</v>
      </c>
      <c r="O44" s="200">
        <v>466.7000000000001</v>
      </c>
      <c r="P44" s="201">
        <v>0</v>
      </c>
      <c r="Q44" s="200"/>
      <c r="R44" s="201">
        <f t="shared" si="28"/>
        <v>534.8650000000001</v>
      </c>
      <c r="S44" s="378">
        <f t="shared" si="29"/>
        <v>0.011584782876046326</v>
      </c>
      <c r="T44" s="202">
        <v>48.713</v>
      </c>
      <c r="U44" s="200">
        <v>465.109</v>
      </c>
      <c r="V44" s="201">
        <v>0</v>
      </c>
      <c r="W44" s="200">
        <v>0</v>
      </c>
      <c r="X44" s="184">
        <f t="shared" si="30"/>
        <v>513.822</v>
      </c>
      <c r="Y44" s="199">
        <f t="shared" si="31"/>
        <v>0.040953871184963075</v>
      </c>
    </row>
    <row r="45" spans="1:25" ht="19.5" customHeight="1">
      <c r="A45" s="205" t="s">
        <v>163</v>
      </c>
      <c r="B45" s="202">
        <v>199.53</v>
      </c>
      <c r="C45" s="200">
        <v>286.195</v>
      </c>
      <c r="D45" s="201">
        <v>0</v>
      </c>
      <c r="E45" s="200">
        <v>0</v>
      </c>
      <c r="F45" s="201">
        <f t="shared" si="24"/>
        <v>485.725</v>
      </c>
      <c r="G45" s="203">
        <f t="shared" si="25"/>
        <v>0.010520446584591626</v>
      </c>
      <c r="H45" s="202">
        <v>181.646</v>
      </c>
      <c r="I45" s="200">
        <v>261.35</v>
      </c>
      <c r="J45" s="201"/>
      <c r="K45" s="200"/>
      <c r="L45" s="201">
        <f t="shared" si="26"/>
        <v>442.996</v>
      </c>
      <c r="M45" s="358">
        <f t="shared" si="27"/>
        <v>0.09645459552682212</v>
      </c>
      <c r="N45" s="363">
        <v>199.53</v>
      </c>
      <c r="O45" s="200">
        <v>286.195</v>
      </c>
      <c r="P45" s="201"/>
      <c r="Q45" s="200"/>
      <c r="R45" s="201">
        <f t="shared" si="28"/>
        <v>485.725</v>
      </c>
      <c r="S45" s="378">
        <f t="shared" si="29"/>
        <v>0.010520446584591626</v>
      </c>
      <c r="T45" s="202">
        <v>181.646</v>
      </c>
      <c r="U45" s="200">
        <v>261.35</v>
      </c>
      <c r="V45" s="201"/>
      <c r="W45" s="200"/>
      <c r="X45" s="184">
        <f t="shared" si="30"/>
        <v>442.996</v>
      </c>
      <c r="Y45" s="199">
        <f t="shared" si="31"/>
        <v>0.09645459552682212</v>
      </c>
    </row>
    <row r="46" spans="1:25" ht="19.5" customHeight="1">
      <c r="A46" s="205" t="s">
        <v>167</v>
      </c>
      <c r="B46" s="202">
        <v>101.10400000000001</v>
      </c>
      <c r="C46" s="200">
        <v>200.65200000000002</v>
      </c>
      <c r="D46" s="201">
        <v>0</v>
      </c>
      <c r="E46" s="200">
        <v>0</v>
      </c>
      <c r="F46" s="201">
        <f t="shared" si="24"/>
        <v>301.75600000000003</v>
      </c>
      <c r="G46" s="203">
        <f t="shared" si="25"/>
        <v>0.006535813226784767</v>
      </c>
      <c r="H46" s="202">
        <v>64.83</v>
      </c>
      <c r="I46" s="200">
        <v>203.019</v>
      </c>
      <c r="J46" s="201"/>
      <c r="K46" s="200"/>
      <c r="L46" s="201">
        <f t="shared" si="26"/>
        <v>267.849</v>
      </c>
      <c r="M46" s="358">
        <f t="shared" si="27"/>
        <v>0.1265899816687761</v>
      </c>
      <c r="N46" s="363">
        <v>101.10400000000001</v>
      </c>
      <c r="O46" s="200">
        <v>200.65200000000002</v>
      </c>
      <c r="P46" s="201"/>
      <c r="Q46" s="200"/>
      <c r="R46" s="201">
        <f t="shared" si="28"/>
        <v>301.75600000000003</v>
      </c>
      <c r="S46" s="378">
        <f t="shared" si="29"/>
        <v>0.006535813226784767</v>
      </c>
      <c r="T46" s="202">
        <v>64.83</v>
      </c>
      <c r="U46" s="200">
        <v>203.019</v>
      </c>
      <c r="V46" s="201"/>
      <c r="W46" s="200"/>
      <c r="X46" s="184">
        <f t="shared" si="30"/>
        <v>267.849</v>
      </c>
      <c r="Y46" s="199">
        <f t="shared" si="31"/>
        <v>0.1265899816687761</v>
      </c>
    </row>
    <row r="47" spans="1:25" ht="19.5" customHeight="1">
      <c r="A47" s="205" t="s">
        <v>166</v>
      </c>
      <c r="B47" s="202">
        <v>4.111</v>
      </c>
      <c r="C47" s="200">
        <v>179.981</v>
      </c>
      <c r="D47" s="201">
        <v>0</v>
      </c>
      <c r="E47" s="200">
        <v>0</v>
      </c>
      <c r="F47" s="201">
        <f t="shared" si="24"/>
        <v>184.09199999999998</v>
      </c>
      <c r="G47" s="203">
        <f t="shared" si="25"/>
        <v>0.003987297447425275</v>
      </c>
      <c r="H47" s="202">
        <v>4.152</v>
      </c>
      <c r="I47" s="200">
        <v>186.54399999999998</v>
      </c>
      <c r="J47" s="201"/>
      <c r="K47" s="200"/>
      <c r="L47" s="201">
        <f t="shared" si="26"/>
        <v>190.69599999999997</v>
      </c>
      <c r="M47" s="358">
        <f t="shared" si="27"/>
        <v>-0.03463103578470439</v>
      </c>
      <c r="N47" s="363">
        <v>4.111</v>
      </c>
      <c r="O47" s="200">
        <v>179.981</v>
      </c>
      <c r="P47" s="201"/>
      <c r="Q47" s="200"/>
      <c r="R47" s="201">
        <f t="shared" si="28"/>
        <v>184.09199999999998</v>
      </c>
      <c r="S47" s="378">
        <f t="shared" si="29"/>
        <v>0.003987297447425275</v>
      </c>
      <c r="T47" s="202">
        <v>4.152</v>
      </c>
      <c r="U47" s="200">
        <v>186.54399999999998</v>
      </c>
      <c r="V47" s="201"/>
      <c r="W47" s="200"/>
      <c r="X47" s="184">
        <f t="shared" si="30"/>
        <v>190.69599999999997</v>
      </c>
      <c r="Y47" s="199">
        <f t="shared" si="31"/>
        <v>-0.03463103578470439</v>
      </c>
    </row>
    <row r="48" spans="1:25" ht="19.5" customHeight="1">
      <c r="A48" s="205" t="s">
        <v>190</v>
      </c>
      <c r="B48" s="202">
        <v>81.783</v>
      </c>
      <c r="C48" s="200">
        <v>41.605</v>
      </c>
      <c r="D48" s="201">
        <v>0</v>
      </c>
      <c r="E48" s="200">
        <v>0</v>
      </c>
      <c r="F48" s="201">
        <f t="shared" si="24"/>
        <v>123.388</v>
      </c>
      <c r="G48" s="203">
        <f t="shared" si="25"/>
        <v>0.0026724934133091596</v>
      </c>
      <c r="H48" s="202"/>
      <c r="I48" s="200"/>
      <c r="J48" s="201"/>
      <c r="K48" s="200"/>
      <c r="L48" s="201">
        <f t="shared" si="26"/>
        <v>0</v>
      </c>
      <c r="M48" s="358" t="str">
        <f t="shared" si="27"/>
        <v>         /0</v>
      </c>
      <c r="N48" s="363">
        <v>81.783</v>
      </c>
      <c r="O48" s="200">
        <v>41.605</v>
      </c>
      <c r="P48" s="201"/>
      <c r="Q48" s="200"/>
      <c r="R48" s="201">
        <f t="shared" si="28"/>
        <v>123.388</v>
      </c>
      <c r="S48" s="378">
        <f t="shared" si="29"/>
        <v>0.0026724934133091596</v>
      </c>
      <c r="T48" s="202"/>
      <c r="U48" s="200"/>
      <c r="V48" s="201"/>
      <c r="W48" s="200"/>
      <c r="X48" s="184">
        <f t="shared" si="30"/>
        <v>0</v>
      </c>
      <c r="Y48" s="199" t="str">
        <f t="shared" si="31"/>
        <v>         /0</v>
      </c>
    </row>
    <row r="49" spans="1:25" ht="19.5" customHeight="1">
      <c r="A49" s="205" t="s">
        <v>173</v>
      </c>
      <c r="B49" s="202">
        <v>38.028000000000006</v>
      </c>
      <c r="C49" s="200">
        <v>46.998</v>
      </c>
      <c r="D49" s="201">
        <v>0</v>
      </c>
      <c r="E49" s="200">
        <v>0</v>
      </c>
      <c r="F49" s="201">
        <f t="shared" si="24"/>
        <v>85.02600000000001</v>
      </c>
      <c r="G49" s="203">
        <f t="shared" si="25"/>
        <v>0.0018416006820762523</v>
      </c>
      <c r="H49" s="202"/>
      <c r="I49" s="200"/>
      <c r="J49" s="201"/>
      <c r="K49" s="200"/>
      <c r="L49" s="201">
        <f t="shared" si="26"/>
        <v>0</v>
      </c>
      <c r="M49" s="358" t="str">
        <f t="shared" si="27"/>
        <v>         /0</v>
      </c>
      <c r="N49" s="363">
        <v>38.028000000000006</v>
      </c>
      <c r="O49" s="200">
        <v>46.998</v>
      </c>
      <c r="P49" s="201"/>
      <c r="Q49" s="200"/>
      <c r="R49" s="201">
        <f t="shared" si="28"/>
        <v>85.02600000000001</v>
      </c>
      <c r="S49" s="378">
        <f t="shared" si="29"/>
        <v>0.0018416006820762523</v>
      </c>
      <c r="T49" s="202"/>
      <c r="U49" s="200"/>
      <c r="V49" s="201"/>
      <c r="W49" s="200"/>
      <c r="X49" s="184">
        <f t="shared" si="30"/>
        <v>0</v>
      </c>
      <c r="Y49" s="199" t="str">
        <f t="shared" si="31"/>
        <v>         /0</v>
      </c>
    </row>
    <row r="50" spans="1:25" ht="19.5" customHeight="1">
      <c r="A50" s="205" t="s">
        <v>154</v>
      </c>
      <c r="B50" s="202">
        <v>68.723</v>
      </c>
      <c r="C50" s="200">
        <v>0</v>
      </c>
      <c r="D50" s="201">
        <v>0</v>
      </c>
      <c r="E50" s="200">
        <v>0</v>
      </c>
      <c r="F50" s="201">
        <f t="shared" si="24"/>
        <v>68.723</v>
      </c>
      <c r="G50" s="203">
        <f t="shared" si="25"/>
        <v>0.0014884896816776782</v>
      </c>
      <c r="H50" s="202">
        <v>19.745999999999995</v>
      </c>
      <c r="I50" s="200"/>
      <c r="J50" s="201"/>
      <c r="K50" s="200"/>
      <c r="L50" s="201">
        <f t="shared" si="26"/>
        <v>19.745999999999995</v>
      </c>
      <c r="M50" s="358">
        <f t="shared" si="27"/>
        <v>2.480350450724198</v>
      </c>
      <c r="N50" s="363">
        <v>68.723</v>
      </c>
      <c r="O50" s="200"/>
      <c r="P50" s="201"/>
      <c r="Q50" s="200"/>
      <c r="R50" s="201">
        <f t="shared" si="28"/>
        <v>68.723</v>
      </c>
      <c r="S50" s="378">
        <f t="shared" si="29"/>
        <v>0.0014884896816776782</v>
      </c>
      <c r="T50" s="202">
        <v>19.745999999999995</v>
      </c>
      <c r="U50" s="200"/>
      <c r="V50" s="201"/>
      <c r="W50" s="200"/>
      <c r="X50" s="184">
        <f t="shared" si="30"/>
        <v>19.745999999999995</v>
      </c>
      <c r="Y50" s="199">
        <f t="shared" si="31"/>
        <v>2.480350450724198</v>
      </c>
    </row>
    <row r="51" spans="1:25" ht="19.5" customHeight="1" thickBot="1">
      <c r="A51" s="205" t="s">
        <v>148</v>
      </c>
      <c r="B51" s="202">
        <v>8.596</v>
      </c>
      <c r="C51" s="200">
        <v>0</v>
      </c>
      <c r="D51" s="201">
        <v>0</v>
      </c>
      <c r="E51" s="200">
        <v>0</v>
      </c>
      <c r="F51" s="201">
        <f t="shared" si="24"/>
        <v>8.596</v>
      </c>
      <c r="G51" s="203">
        <f t="shared" si="25"/>
        <v>0.00018618304357640562</v>
      </c>
      <c r="H51" s="202">
        <v>10.398</v>
      </c>
      <c r="I51" s="200"/>
      <c r="J51" s="201"/>
      <c r="K51" s="200"/>
      <c r="L51" s="201">
        <f t="shared" si="26"/>
        <v>10.398</v>
      </c>
      <c r="M51" s="358">
        <f aca="true" t="shared" si="32" ref="M51:M72">IF(ISERROR(F51/L51-1),"         /0",(F51/L51-1))</f>
        <v>-0.1733025581842662</v>
      </c>
      <c r="N51" s="363">
        <v>8.596</v>
      </c>
      <c r="O51" s="200">
        <v>0</v>
      </c>
      <c r="P51" s="201"/>
      <c r="Q51" s="200"/>
      <c r="R51" s="201">
        <f t="shared" si="28"/>
        <v>8.596</v>
      </c>
      <c r="S51" s="378">
        <f t="shared" si="29"/>
        <v>0.00018618304357640562</v>
      </c>
      <c r="T51" s="202">
        <v>10.398</v>
      </c>
      <c r="U51" s="200"/>
      <c r="V51" s="201"/>
      <c r="W51" s="200"/>
      <c r="X51" s="184">
        <f t="shared" si="30"/>
        <v>10.398</v>
      </c>
      <c r="Y51" s="199">
        <f t="shared" si="31"/>
        <v>-0.1733025581842662</v>
      </c>
    </row>
    <row r="52" spans="1:25" s="191" customFormat="1" ht="19.5" customHeight="1">
      <c r="A52" s="198" t="s">
        <v>54</v>
      </c>
      <c r="B52" s="195">
        <f>SUM(B53:B66)</f>
        <v>2251.981</v>
      </c>
      <c r="C52" s="194">
        <f>SUM(C53:C66)</f>
        <v>1562.2010000000002</v>
      </c>
      <c r="D52" s="193">
        <f>SUM(D53:D66)</f>
        <v>35.026</v>
      </c>
      <c r="E52" s="194">
        <f>SUM(E53:E66)</f>
        <v>69.014</v>
      </c>
      <c r="F52" s="193">
        <f t="shared" si="24"/>
        <v>3918.2220000000007</v>
      </c>
      <c r="G52" s="196">
        <f t="shared" si="25"/>
        <v>0.08486580937273513</v>
      </c>
      <c r="H52" s="195">
        <f>SUM(H53:H66)</f>
        <v>2075.7149999999997</v>
      </c>
      <c r="I52" s="194">
        <f>SUM(I53:I66)</f>
        <v>1357.9</v>
      </c>
      <c r="J52" s="193">
        <f>SUM(J53:J66)</f>
        <v>30.489</v>
      </c>
      <c r="K52" s="194">
        <f>SUM(K53:K66)</f>
        <v>198.81500000000003</v>
      </c>
      <c r="L52" s="193">
        <f t="shared" si="26"/>
        <v>3662.919</v>
      </c>
      <c r="M52" s="356">
        <f t="shared" si="32"/>
        <v>0.06969932996061368</v>
      </c>
      <c r="N52" s="361">
        <f>SUM(N53:N66)</f>
        <v>2251.981</v>
      </c>
      <c r="O52" s="194">
        <f>SUM(O53:O66)</f>
        <v>1562.2010000000002</v>
      </c>
      <c r="P52" s="193">
        <f>SUM(P53:P66)</f>
        <v>35.026</v>
      </c>
      <c r="Q52" s="194">
        <f>SUM(Q53:Q66)</f>
        <v>69.014</v>
      </c>
      <c r="R52" s="193">
        <f t="shared" si="28"/>
        <v>3918.2220000000007</v>
      </c>
      <c r="S52" s="376">
        <f t="shared" si="29"/>
        <v>0.08486580937273513</v>
      </c>
      <c r="T52" s="195">
        <f>SUM(T53:T66)</f>
        <v>2075.7149999999997</v>
      </c>
      <c r="U52" s="194">
        <f>SUM(U53:U66)</f>
        <v>1357.9</v>
      </c>
      <c r="V52" s="193">
        <f>SUM(V53:V66)</f>
        <v>30.489</v>
      </c>
      <c r="W52" s="194">
        <f>SUM(W53:W66)</f>
        <v>198.81500000000003</v>
      </c>
      <c r="X52" s="193">
        <f t="shared" si="30"/>
        <v>3662.919</v>
      </c>
      <c r="Y52" s="192">
        <f t="shared" si="31"/>
        <v>0.06969932996061368</v>
      </c>
    </row>
    <row r="53" spans="1:25" s="175" customFormat="1" ht="19.5" customHeight="1">
      <c r="A53" s="190" t="s">
        <v>150</v>
      </c>
      <c r="B53" s="188">
        <v>386.398</v>
      </c>
      <c r="C53" s="185">
        <v>298.71</v>
      </c>
      <c r="D53" s="184">
        <v>0</v>
      </c>
      <c r="E53" s="185">
        <v>0</v>
      </c>
      <c r="F53" s="184">
        <f t="shared" si="24"/>
        <v>685.108</v>
      </c>
      <c r="G53" s="187">
        <f t="shared" si="25"/>
        <v>0.014838935856042821</v>
      </c>
      <c r="H53" s="188">
        <v>159.154</v>
      </c>
      <c r="I53" s="185">
        <v>65.242</v>
      </c>
      <c r="J53" s="184"/>
      <c r="K53" s="185"/>
      <c r="L53" s="184">
        <f t="shared" si="26"/>
        <v>224.39600000000002</v>
      </c>
      <c r="M53" s="357">
        <f t="shared" si="32"/>
        <v>2.0531203764772985</v>
      </c>
      <c r="N53" s="362">
        <v>386.398</v>
      </c>
      <c r="O53" s="185">
        <v>298.71</v>
      </c>
      <c r="P53" s="184"/>
      <c r="Q53" s="185"/>
      <c r="R53" s="184">
        <f t="shared" si="28"/>
        <v>685.108</v>
      </c>
      <c r="S53" s="377">
        <f t="shared" si="29"/>
        <v>0.014838935856042821</v>
      </c>
      <c r="T53" s="188">
        <v>159.154</v>
      </c>
      <c r="U53" s="185">
        <v>65.242</v>
      </c>
      <c r="V53" s="184"/>
      <c r="W53" s="185"/>
      <c r="X53" s="184">
        <f t="shared" si="30"/>
        <v>224.39600000000002</v>
      </c>
      <c r="Y53" s="183">
        <f t="shared" si="31"/>
        <v>2.0531203764772985</v>
      </c>
    </row>
    <row r="54" spans="1:25" s="175" customFormat="1" ht="19.5" customHeight="1">
      <c r="A54" s="190" t="s">
        <v>151</v>
      </c>
      <c r="B54" s="188">
        <v>241.65</v>
      </c>
      <c r="C54" s="185">
        <v>393.45399999999995</v>
      </c>
      <c r="D54" s="184">
        <v>0</v>
      </c>
      <c r="E54" s="185">
        <v>0</v>
      </c>
      <c r="F54" s="184">
        <f t="shared" si="24"/>
        <v>635.1039999999999</v>
      </c>
      <c r="G54" s="187">
        <f t="shared" si="25"/>
        <v>0.013755885959463646</v>
      </c>
      <c r="H54" s="188">
        <v>318.865</v>
      </c>
      <c r="I54" s="185">
        <v>278.497</v>
      </c>
      <c r="J54" s="184"/>
      <c r="K54" s="185"/>
      <c r="L54" s="184">
        <f t="shared" si="26"/>
        <v>597.3620000000001</v>
      </c>
      <c r="M54" s="357">
        <f t="shared" si="32"/>
        <v>0.06318111965608764</v>
      </c>
      <c r="N54" s="362">
        <v>241.65</v>
      </c>
      <c r="O54" s="185">
        <v>393.45399999999995</v>
      </c>
      <c r="P54" s="184"/>
      <c r="Q54" s="185"/>
      <c r="R54" s="184">
        <f t="shared" si="28"/>
        <v>635.1039999999999</v>
      </c>
      <c r="S54" s="377">
        <f t="shared" si="29"/>
        <v>0.013755885959463646</v>
      </c>
      <c r="T54" s="188">
        <v>318.865</v>
      </c>
      <c r="U54" s="185">
        <v>278.497</v>
      </c>
      <c r="V54" s="184"/>
      <c r="W54" s="185"/>
      <c r="X54" s="184">
        <f t="shared" si="30"/>
        <v>597.3620000000001</v>
      </c>
      <c r="Y54" s="183">
        <f t="shared" si="31"/>
        <v>0.06318111965608764</v>
      </c>
    </row>
    <row r="55" spans="1:25" s="175" customFormat="1" ht="19.5" customHeight="1">
      <c r="A55" s="190" t="s">
        <v>149</v>
      </c>
      <c r="B55" s="188">
        <v>359.46299999999997</v>
      </c>
      <c r="C55" s="185">
        <v>189.22199999999998</v>
      </c>
      <c r="D55" s="184">
        <v>0</v>
      </c>
      <c r="E55" s="185">
        <v>0</v>
      </c>
      <c r="F55" s="184">
        <f aca="true" t="shared" si="33" ref="F55:F63">SUM(B55:E55)</f>
        <v>548.685</v>
      </c>
      <c r="G55" s="187">
        <f aca="true" t="shared" si="34" ref="G55:G63">F55/$F$9</f>
        <v>0.011884113920977211</v>
      </c>
      <c r="H55" s="188">
        <v>322.83299999999997</v>
      </c>
      <c r="I55" s="185">
        <v>271.355</v>
      </c>
      <c r="J55" s="184"/>
      <c r="K55" s="185"/>
      <c r="L55" s="184">
        <f aca="true" t="shared" si="35" ref="L55:L63">SUM(H55:K55)</f>
        <v>594.188</v>
      </c>
      <c r="M55" s="357">
        <f t="shared" si="32"/>
        <v>-0.07658013961911048</v>
      </c>
      <c r="N55" s="362">
        <v>359.46299999999997</v>
      </c>
      <c r="O55" s="185">
        <v>189.22199999999998</v>
      </c>
      <c r="P55" s="184"/>
      <c r="Q55" s="185"/>
      <c r="R55" s="184">
        <f t="shared" si="28"/>
        <v>548.685</v>
      </c>
      <c r="S55" s="377">
        <f aca="true" t="shared" si="36" ref="S55:S63">R55/$R$9</f>
        <v>0.011884113920977211</v>
      </c>
      <c r="T55" s="188">
        <v>322.83299999999997</v>
      </c>
      <c r="U55" s="185">
        <v>271.355</v>
      </c>
      <c r="V55" s="184"/>
      <c r="W55" s="185"/>
      <c r="X55" s="184">
        <f aca="true" t="shared" si="37" ref="X55:X63">SUM(T55:W55)</f>
        <v>594.188</v>
      </c>
      <c r="Y55" s="183">
        <f aca="true" t="shared" si="38" ref="Y55:Y63">IF(ISERROR(R55/X55-1),"         /0",IF(R55/X55&gt;5,"  *  ",(R55/X55-1)))</f>
        <v>-0.07658013961911048</v>
      </c>
    </row>
    <row r="56" spans="1:25" s="175" customFormat="1" ht="19.5" customHeight="1">
      <c r="A56" s="190" t="s">
        <v>187</v>
      </c>
      <c r="B56" s="188">
        <v>266.82</v>
      </c>
      <c r="C56" s="185">
        <v>156.665</v>
      </c>
      <c r="D56" s="184">
        <v>0</v>
      </c>
      <c r="E56" s="185">
        <v>0</v>
      </c>
      <c r="F56" s="184">
        <f t="shared" si="33"/>
        <v>423.485</v>
      </c>
      <c r="G56" s="187">
        <f t="shared" si="34"/>
        <v>0.009172373919143105</v>
      </c>
      <c r="H56" s="188">
        <v>480.314</v>
      </c>
      <c r="I56" s="185">
        <v>199.385</v>
      </c>
      <c r="J56" s="184"/>
      <c r="K56" s="185"/>
      <c r="L56" s="184">
        <f t="shared" si="35"/>
        <v>679.6990000000001</v>
      </c>
      <c r="M56" s="357">
        <f t="shared" si="32"/>
        <v>-0.3769521508785507</v>
      </c>
      <c r="N56" s="362">
        <v>266.82</v>
      </c>
      <c r="O56" s="185">
        <v>156.665</v>
      </c>
      <c r="P56" s="184"/>
      <c r="Q56" s="185"/>
      <c r="R56" s="184">
        <f aca="true" t="shared" si="39" ref="R56:R63">SUM(N56:Q56)</f>
        <v>423.485</v>
      </c>
      <c r="S56" s="377">
        <f t="shared" si="36"/>
        <v>0.009172373919143105</v>
      </c>
      <c r="T56" s="188">
        <v>480.314</v>
      </c>
      <c r="U56" s="185">
        <v>199.385</v>
      </c>
      <c r="V56" s="184"/>
      <c r="W56" s="185"/>
      <c r="X56" s="184">
        <f t="shared" si="37"/>
        <v>679.6990000000001</v>
      </c>
      <c r="Y56" s="183">
        <f t="shared" si="38"/>
        <v>-0.3769521508785507</v>
      </c>
    </row>
    <row r="57" spans="1:25" s="175" customFormat="1" ht="19.5" customHeight="1">
      <c r="A57" s="190" t="s">
        <v>147</v>
      </c>
      <c r="B57" s="188">
        <v>213.077</v>
      </c>
      <c r="C57" s="185">
        <v>102.432</v>
      </c>
      <c r="D57" s="184">
        <v>0</v>
      </c>
      <c r="E57" s="185">
        <v>0</v>
      </c>
      <c r="F57" s="184">
        <f t="shared" si="33"/>
        <v>315.509</v>
      </c>
      <c r="G57" s="187">
        <f t="shared" si="34"/>
        <v>0.006833693100947901</v>
      </c>
      <c r="H57" s="188">
        <v>128.93599999999998</v>
      </c>
      <c r="I57" s="185">
        <v>101.547</v>
      </c>
      <c r="J57" s="184">
        <v>0</v>
      </c>
      <c r="K57" s="185">
        <v>0</v>
      </c>
      <c r="L57" s="184">
        <f t="shared" si="35"/>
        <v>230.48299999999998</v>
      </c>
      <c r="M57" s="357">
        <f t="shared" si="32"/>
        <v>0.3689035633864539</v>
      </c>
      <c r="N57" s="362">
        <v>213.077</v>
      </c>
      <c r="O57" s="185">
        <v>102.432</v>
      </c>
      <c r="P57" s="184"/>
      <c r="Q57" s="185"/>
      <c r="R57" s="184">
        <f t="shared" si="39"/>
        <v>315.509</v>
      </c>
      <c r="S57" s="377">
        <f t="shared" si="36"/>
        <v>0.006833693100947901</v>
      </c>
      <c r="T57" s="188">
        <v>128.93599999999998</v>
      </c>
      <c r="U57" s="185">
        <v>101.547</v>
      </c>
      <c r="V57" s="184">
        <v>0</v>
      </c>
      <c r="W57" s="185">
        <v>0</v>
      </c>
      <c r="X57" s="184">
        <f t="shared" si="37"/>
        <v>230.48299999999998</v>
      </c>
      <c r="Y57" s="183">
        <f t="shared" si="38"/>
        <v>0.3689035633864539</v>
      </c>
    </row>
    <row r="58" spans="1:25" s="175" customFormat="1" ht="19.5" customHeight="1">
      <c r="A58" s="190" t="s">
        <v>186</v>
      </c>
      <c r="B58" s="188">
        <v>276.302</v>
      </c>
      <c r="C58" s="185">
        <v>0</v>
      </c>
      <c r="D58" s="184">
        <v>0</v>
      </c>
      <c r="E58" s="185">
        <v>0</v>
      </c>
      <c r="F58" s="184">
        <f>SUM(B58:E58)</f>
        <v>276.302</v>
      </c>
      <c r="G58" s="187">
        <f>F58/$F$9</f>
        <v>0.005984498290629133</v>
      </c>
      <c r="H58" s="188"/>
      <c r="I58" s="185"/>
      <c r="J58" s="184"/>
      <c r="K58" s="185"/>
      <c r="L58" s="184">
        <f>SUM(H58:K58)</f>
        <v>0</v>
      </c>
      <c r="M58" s="357" t="str">
        <f>IF(ISERROR(F58/L58-1),"         /0",(F58/L58-1))</f>
        <v>         /0</v>
      </c>
      <c r="N58" s="362">
        <v>276.302</v>
      </c>
      <c r="O58" s="185"/>
      <c r="P58" s="184"/>
      <c r="Q58" s="185"/>
      <c r="R58" s="184">
        <f>SUM(N58:Q58)</f>
        <v>276.302</v>
      </c>
      <c r="S58" s="377">
        <f>R58/$R$9</f>
        <v>0.005984498290629133</v>
      </c>
      <c r="T58" s="188"/>
      <c r="U58" s="185"/>
      <c r="V58" s="184"/>
      <c r="W58" s="185"/>
      <c r="X58" s="184">
        <f>SUM(T58:W58)</f>
        <v>0</v>
      </c>
      <c r="Y58" s="183" t="str">
        <f>IF(ISERROR(R58/X58-1),"         /0",IF(R58/X58&gt;5,"  *  ",(R58/X58-1)))</f>
        <v>         /0</v>
      </c>
    </row>
    <row r="59" spans="1:25" s="175" customFormat="1" ht="19.5" customHeight="1">
      <c r="A59" s="190" t="s">
        <v>188</v>
      </c>
      <c r="B59" s="188">
        <v>127.20100000000001</v>
      </c>
      <c r="C59" s="185">
        <v>88.25999999999999</v>
      </c>
      <c r="D59" s="184">
        <v>0</v>
      </c>
      <c r="E59" s="185">
        <v>0</v>
      </c>
      <c r="F59" s="184">
        <f>SUM(B59:E59)</f>
        <v>215.461</v>
      </c>
      <c r="G59" s="187">
        <f>F59/$F$9</f>
        <v>0.0046667269371819375</v>
      </c>
      <c r="H59" s="188">
        <v>351.687</v>
      </c>
      <c r="I59" s="185">
        <v>287.304</v>
      </c>
      <c r="J59" s="184"/>
      <c r="K59" s="185"/>
      <c r="L59" s="184">
        <f>SUM(H59:K59)</f>
        <v>638.991</v>
      </c>
      <c r="M59" s="357">
        <f>IF(ISERROR(F59/L59-1),"         /0",(F59/L59-1))</f>
        <v>-0.6628105873165662</v>
      </c>
      <c r="N59" s="362">
        <v>127.20100000000001</v>
      </c>
      <c r="O59" s="185">
        <v>88.25999999999999</v>
      </c>
      <c r="P59" s="184"/>
      <c r="Q59" s="185"/>
      <c r="R59" s="184">
        <f>SUM(N59:Q59)</f>
        <v>215.461</v>
      </c>
      <c r="S59" s="377">
        <f>R59/$R$9</f>
        <v>0.0046667269371819375</v>
      </c>
      <c r="T59" s="188">
        <v>351.687</v>
      </c>
      <c r="U59" s="185">
        <v>287.304</v>
      </c>
      <c r="V59" s="184"/>
      <c r="W59" s="185"/>
      <c r="X59" s="184">
        <f>SUM(T59:W59)</f>
        <v>638.991</v>
      </c>
      <c r="Y59" s="183">
        <f>IF(ISERROR(R59/X59-1),"         /0",IF(R59/X59&gt;5,"  *  ",(R59/X59-1)))</f>
        <v>-0.6628105873165662</v>
      </c>
    </row>
    <row r="60" spans="1:25" s="175" customFormat="1" ht="19.5" customHeight="1">
      <c r="A60" s="190" t="s">
        <v>152</v>
      </c>
      <c r="B60" s="188">
        <v>0</v>
      </c>
      <c r="C60" s="185">
        <v>195.314</v>
      </c>
      <c r="D60" s="184">
        <v>0</v>
      </c>
      <c r="E60" s="185">
        <v>0</v>
      </c>
      <c r="F60" s="184">
        <f>SUM(B60:E60)</f>
        <v>195.314</v>
      </c>
      <c r="G60" s="187">
        <f>F60/$F$9</f>
        <v>0.004230357721391588</v>
      </c>
      <c r="H60" s="188"/>
      <c r="I60" s="185"/>
      <c r="J60" s="184"/>
      <c r="K60" s="185"/>
      <c r="L60" s="184">
        <f>SUM(H60:K60)</f>
        <v>0</v>
      </c>
      <c r="M60" s="357" t="str">
        <f>IF(ISERROR(F60/L60-1),"         /0",(F60/L60-1))</f>
        <v>         /0</v>
      </c>
      <c r="N60" s="362"/>
      <c r="O60" s="185">
        <v>195.314</v>
      </c>
      <c r="P60" s="184"/>
      <c r="Q60" s="185"/>
      <c r="R60" s="184">
        <f>SUM(N60:Q60)</f>
        <v>195.314</v>
      </c>
      <c r="S60" s="377">
        <f>R60/$R$9</f>
        <v>0.004230357721391588</v>
      </c>
      <c r="T60" s="188"/>
      <c r="U60" s="185"/>
      <c r="V60" s="184"/>
      <c r="W60" s="185"/>
      <c r="X60" s="184">
        <f>SUM(T60:W60)</f>
        <v>0</v>
      </c>
      <c r="Y60" s="183" t="str">
        <f>IF(ISERROR(R60/X60-1),"         /0",IF(R60/X60&gt;5,"  *  ",(R60/X60-1)))</f>
        <v>         /0</v>
      </c>
    </row>
    <row r="61" spans="1:25" s="175" customFormat="1" ht="19.5" customHeight="1">
      <c r="A61" s="190" t="s">
        <v>144</v>
      </c>
      <c r="B61" s="188">
        <v>137.60500000000002</v>
      </c>
      <c r="C61" s="185">
        <v>41.583999999999996</v>
      </c>
      <c r="D61" s="184">
        <v>0.522</v>
      </c>
      <c r="E61" s="185">
        <v>0</v>
      </c>
      <c r="F61" s="184">
        <f t="shared" si="33"/>
        <v>179.711</v>
      </c>
      <c r="G61" s="187">
        <f t="shared" si="34"/>
        <v>0.0038924082066262716</v>
      </c>
      <c r="H61" s="188">
        <v>110.02</v>
      </c>
      <c r="I61" s="185">
        <v>74.31</v>
      </c>
      <c r="J61" s="184">
        <v>0</v>
      </c>
      <c r="K61" s="185">
        <v>0</v>
      </c>
      <c r="L61" s="184">
        <f t="shared" si="35"/>
        <v>184.32999999999998</v>
      </c>
      <c r="M61" s="357">
        <f t="shared" si="32"/>
        <v>-0.025058319318613242</v>
      </c>
      <c r="N61" s="362">
        <v>137.60500000000002</v>
      </c>
      <c r="O61" s="185">
        <v>41.583999999999996</v>
      </c>
      <c r="P61" s="184">
        <v>0.522</v>
      </c>
      <c r="Q61" s="185">
        <v>0</v>
      </c>
      <c r="R61" s="184">
        <f t="shared" si="39"/>
        <v>179.711</v>
      </c>
      <c r="S61" s="377">
        <f t="shared" si="36"/>
        <v>0.0038924082066262716</v>
      </c>
      <c r="T61" s="188">
        <v>110.02</v>
      </c>
      <c r="U61" s="185">
        <v>74.31</v>
      </c>
      <c r="V61" s="184">
        <v>0</v>
      </c>
      <c r="W61" s="185">
        <v>0</v>
      </c>
      <c r="X61" s="184">
        <f t="shared" si="37"/>
        <v>184.32999999999998</v>
      </c>
      <c r="Y61" s="183">
        <f t="shared" si="38"/>
        <v>-0.025058319318613242</v>
      </c>
    </row>
    <row r="62" spans="1:25" s="175" customFormat="1" ht="19.5" customHeight="1">
      <c r="A62" s="190" t="s">
        <v>161</v>
      </c>
      <c r="B62" s="188">
        <v>71.532</v>
      </c>
      <c r="C62" s="185">
        <v>39.728</v>
      </c>
      <c r="D62" s="184">
        <v>0</v>
      </c>
      <c r="E62" s="185">
        <v>0</v>
      </c>
      <c r="F62" s="184">
        <f t="shared" si="33"/>
        <v>111.25999999999999</v>
      </c>
      <c r="G62" s="187">
        <f t="shared" si="34"/>
        <v>0.002409809845080373</v>
      </c>
      <c r="H62" s="188">
        <v>48.074999999999996</v>
      </c>
      <c r="I62" s="185">
        <v>33.255</v>
      </c>
      <c r="J62" s="184"/>
      <c r="K62" s="185"/>
      <c r="L62" s="184">
        <f t="shared" si="35"/>
        <v>81.33</v>
      </c>
      <c r="M62" s="357">
        <f t="shared" si="32"/>
        <v>0.36800688552809535</v>
      </c>
      <c r="N62" s="362">
        <v>71.532</v>
      </c>
      <c r="O62" s="185">
        <v>39.728</v>
      </c>
      <c r="P62" s="184"/>
      <c r="Q62" s="185"/>
      <c r="R62" s="184">
        <f t="shared" si="39"/>
        <v>111.25999999999999</v>
      </c>
      <c r="S62" s="377">
        <f t="shared" si="36"/>
        <v>0.002409809845080373</v>
      </c>
      <c r="T62" s="188">
        <v>48.074999999999996</v>
      </c>
      <c r="U62" s="185">
        <v>33.255</v>
      </c>
      <c r="V62" s="184"/>
      <c r="W62" s="185"/>
      <c r="X62" s="184">
        <f t="shared" si="37"/>
        <v>81.33</v>
      </c>
      <c r="Y62" s="183">
        <f t="shared" si="38"/>
        <v>0.36800688552809535</v>
      </c>
    </row>
    <row r="63" spans="1:25" s="175" customFormat="1" ht="19.5" customHeight="1">
      <c r="A63" s="190" t="s">
        <v>159</v>
      </c>
      <c r="B63" s="188">
        <v>45.8</v>
      </c>
      <c r="C63" s="185">
        <v>25.711</v>
      </c>
      <c r="D63" s="184">
        <v>0</v>
      </c>
      <c r="E63" s="185">
        <v>0</v>
      </c>
      <c r="F63" s="184">
        <f t="shared" si="33"/>
        <v>71.511</v>
      </c>
      <c r="G63" s="187">
        <f t="shared" si="34"/>
        <v>0.001548875713028425</v>
      </c>
      <c r="H63" s="188">
        <v>52.996</v>
      </c>
      <c r="I63" s="185">
        <v>38.786</v>
      </c>
      <c r="J63" s="184">
        <v>2.03</v>
      </c>
      <c r="K63" s="185">
        <v>2.026</v>
      </c>
      <c r="L63" s="184">
        <f t="shared" si="35"/>
        <v>95.83800000000001</v>
      </c>
      <c r="M63" s="357">
        <f t="shared" si="32"/>
        <v>-0.2538345958805486</v>
      </c>
      <c r="N63" s="362">
        <v>45.8</v>
      </c>
      <c r="O63" s="185">
        <v>25.711</v>
      </c>
      <c r="P63" s="184">
        <v>0</v>
      </c>
      <c r="Q63" s="185"/>
      <c r="R63" s="184">
        <f t="shared" si="39"/>
        <v>71.511</v>
      </c>
      <c r="S63" s="377">
        <f t="shared" si="36"/>
        <v>0.001548875713028425</v>
      </c>
      <c r="T63" s="188">
        <v>52.996</v>
      </c>
      <c r="U63" s="185">
        <v>38.786</v>
      </c>
      <c r="V63" s="184">
        <v>2.03</v>
      </c>
      <c r="W63" s="185">
        <v>2.026</v>
      </c>
      <c r="X63" s="184">
        <f t="shared" si="37"/>
        <v>95.83800000000001</v>
      </c>
      <c r="Y63" s="183">
        <f t="shared" si="38"/>
        <v>-0.2538345958805486</v>
      </c>
    </row>
    <row r="64" spans="1:25" s="175" customFormat="1" ht="19.5" customHeight="1">
      <c r="A64" s="190" t="s">
        <v>165</v>
      </c>
      <c r="B64" s="188">
        <v>68.835</v>
      </c>
      <c r="C64" s="185">
        <v>0</v>
      </c>
      <c r="D64" s="184">
        <v>0</v>
      </c>
      <c r="E64" s="185">
        <v>0</v>
      </c>
      <c r="F64" s="184">
        <f aca="true" t="shared" si="40" ref="F64:F72">SUM(B64:E64)</f>
        <v>68.835</v>
      </c>
      <c r="G64" s="187">
        <f aca="true" t="shared" si="41" ref="G64:G72">F64/$F$9</f>
        <v>0.0014909155193789994</v>
      </c>
      <c r="H64" s="188">
        <v>85.773</v>
      </c>
      <c r="I64" s="185">
        <v>0</v>
      </c>
      <c r="J64" s="184"/>
      <c r="K64" s="185"/>
      <c r="L64" s="184">
        <f aca="true" t="shared" si="42" ref="L64:L72">SUM(H64:K64)</f>
        <v>85.773</v>
      </c>
      <c r="M64" s="357">
        <f t="shared" si="32"/>
        <v>-0.19747472981008019</v>
      </c>
      <c r="N64" s="362">
        <v>68.835</v>
      </c>
      <c r="O64" s="185">
        <v>0</v>
      </c>
      <c r="P64" s="184"/>
      <c r="Q64" s="185"/>
      <c r="R64" s="184">
        <f aca="true" t="shared" si="43" ref="R64:R72">SUM(N64:Q64)</f>
        <v>68.835</v>
      </c>
      <c r="S64" s="377">
        <f aca="true" t="shared" si="44" ref="S64:S72">R64/$R$9</f>
        <v>0.0014909155193789994</v>
      </c>
      <c r="T64" s="188">
        <v>85.773</v>
      </c>
      <c r="U64" s="185">
        <v>0</v>
      </c>
      <c r="V64" s="184"/>
      <c r="W64" s="185"/>
      <c r="X64" s="184">
        <f aca="true" t="shared" si="45" ref="X64:X72">SUM(T64:W64)</f>
        <v>85.773</v>
      </c>
      <c r="Y64" s="183">
        <f aca="true" t="shared" si="46" ref="Y64:Y72">IF(ISERROR(R64/X64-1),"         /0",IF(R64/X64&gt;5,"  *  ",(R64/X64-1)))</f>
        <v>-0.19747472981008019</v>
      </c>
    </row>
    <row r="65" spans="1:25" s="175" customFormat="1" ht="19.5" customHeight="1">
      <c r="A65" s="190" t="s">
        <v>185</v>
      </c>
      <c r="B65" s="188">
        <v>0</v>
      </c>
      <c r="C65" s="185">
        <v>0</v>
      </c>
      <c r="D65" s="184">
        <v>0</v>
      </c>
      <c r="E65" s="185">
        <v>57.813</v>
      </c>
      <c r="F65" s="184">
        <f t="shared" si="40"/>
        <v>57.813</v>
      </c>
      <c r="G65" s="187">
        <f t="shared" si="41"/>
        <v>0.0012521870984507607</v>
      </c>
      <c r="H65" s="188"/>
      <c r="I65" s="185"/>
      <c r="J65" s="184"/>
      <c r="K65" s="185"/>
      <c r="L65" s="184">
        <f t="shared" si="42"/>
        <v>0</v>
      </c>
      <c r="M65" s="357" t="str">
        <f t="shared" si="32"/>
        <v>         /0</v>
      </c>
      <c r="N65" s="362"/>
      <c r="O65" s="185"/>
      <c r="P65" s="184"/>
      <c r="Q65" s="185">
        <v>57.813</v>
      </c>
      <c r="R65" s="184">
        <f t="shared" si="43"/>
        <v>57.813</v>
      </c>
      <c r="S65" s="377">
        <f t="shared" si="44"/>
        <v>0.0012521870984507607</v>
      </c>
      <c r="T65" s="188"/>
      <c r="U65" s="185"/>
      <c r="V65" s="184"/>
      <c r="W65" s="185"/>
      <c r="X65" s="184">
        <f t="shared" si="45"/>
        <v>0</v>
      </c>
      <c r="Y65" s="183" t="str">
        <f t="shared" si="46"/>
        <v>         /0</v>
      </c>
    </row>
    <row r="66" spans="1:25" s="175" customFormat="1" ht="19.5" customHeight="1" thickBot="1">
      <c r="A66" s="190" t="s">
        <v>148</v>
      </c>
      <c r="B66" s="188">
        <v>57.297999999999995</v>
      </c>
      <c r="C66" s="185">
        <v>31.121</v>
      </c>
      <c r="D66" s="184">
        <v>34.504000000000005</v>
      </c>
      <c r="E66" s="185">
        <v>11.200999999999999</v>
      </c>
      <c r="F66" s="184">
        <f t="shared" si="40"/>
        <v>134.124</v>
      </c>
      <c r="G66" s="187">
        <f t="shared" si="41"/>
        <v>0.0029050272843929533</v>
      </c>
      <c r="H66" s="188">
        <v>17.062</v>
      </c>
      <c r="I66" s="185">
        <v>8.219</v>
      </c>
      <c r="J66" s="184">
        <v>28.459</v>
      </c>
      <c r="K66" s="185">
        <v>196.78900000000002</v>
      </c>
      <c r="L66" s="184">
        <f t="shared" si="42"/>
        <v>250.529</v>
      </c>
      <c r="M66" s="357">
        <f t="shared" si="32"/>
        <v>-0.46463682847095544</v>
      </c>
      <c r="N66" s="362">
        <v>57.297999999999995</v>
      </c>
      <c r="O66" s="185">
        <v>31.121</v>
      </c>
      <c r="P66" s="184">
        <v>34.504000000000005</v>
      </c>
      <c r="Q66" s="185">
        <v>11.200999999999999</v>
      </c>
      <c r="R66" s="184">
        <f t="shared" si="43"/>
        <v>134.124</v>
      </c>
      <c r="S66" s="377">
        <f t="shared" si="44"/>
        <v>0.0029050272843929533</v>
      </c>
      <c r="T66" s="188">
        <v>17.062</v>
      </c>
      <c r="U66" s="185">
        <v>8.219</v>
      </c>
      <c r="V66" s="184">
        <v>28.459</v>
      </c>
      <c r="W66" s="185">
        <v>196.78900000000002</v>
      </c>
      <c r="X66" s="184">
        <f t="shared" si="45"/>
        <v>250.529</v>
      </c>
      <c r="Y66" s="183">
        <f t="shared" si="46"/>
        <v>-0.46463682847095544</v>
      </c>
    </row>
    <row r="67" spans="1:25" s="191" customFormat="1" ht="19.5" customHeight="1">
      <c r="A67" s="198" t="s">
        <v>53</v>
      </c>
      <c r="B67" s="195">
        <f>SUM(B68:B71)</f>
        <v>280.149</v>
      </c>
      <c r="C67" s="194">
        <f>SUM(C68:C71)</f>
        <v>72.32900000000001</v>
      </c>
      <c r="D67" s="193">
        <f>SUM(D68:D71)</f>
        <v>0</v>
      </c>
      <c r="E67" s="194">
        <f>SUM(E68:E71)</f>
        <v>0</v>
      </c>
      <c r="F67" s="193">
        <f t="shared" si="40"/>
        <v>352.478</v>
      </c>
      <c r="G67" s="196">
        <f t="shared" si="41"/>
        <v>0.007634414475770626</v>
      </c>
      <c r="H67" s="195">
        <f>SUM(H68:H71)</f>
        <v>650.736</v>
      </c>
      <c r="I67" s="194">
        <f>SUM(I68:I71)</f>
        <v>195.75400000000002</v>
      </c>
      <c r="J67" s="193">
        <f>SUM(J68:J71)</f>
        <v>0</v>
      </c>
      <c r="K67" s="194">
        <f>SUM(K68:K71)</f>
        <v>78.401</v>
      </c>
      <c r="L67" s="193">
        <f t="shared" si="42"/>
        <v>924.891</v>
      </c>
      <c r="M67" s="356">
        <f t="shared" si="32"/>
        <v>-0.6188977944428046</v>
      </c>
      <c r="N67" s="361">
        <f>SUM(N68:N71)</f>
        <v>280.149</v>
      </c>
      <c r="O67" s="194">
        <f>SUM(O68:O71)</f>
        <v>72.32900000000001</v>
      </c>
      <c r="P67" s="193">
        <f>SUM(P68:P71)</f>
        <v>0</v>
      </c>
      <c r="Q67" s="194">
        <f>SUM(Q68:Q71)</f>
        <v>0</v>
      </c>
      <c r="R67" s="193">
        <f t="shared" si="43"/>
        <v>352.478</v>
      </c>
      <c r="S67" s="376">
        <f t="shared" si="44"/>
        <v>0.007634414475770626</v>
      </c>
      <c r="T67" s="195">
        <f>SUM(T68:T71)</f>
        <v>650.736</v>
      </c>
      <c r="U67" s="194">
        <f>SUM(U68:U71)</f>
        <v>195.75400000000002</v>
      </c>
      <c r="V67" s="193">
        <f>SUM(V68:V71)</f>
        <v>0</v>
      </c>
      <c r="W67" s="194">
        <f>SUM(W68:W71)</f>
        <v>78.401</v>
      </c>
      <c r="X67" s="193">
        <f t="shared" si="45"/>
        <v>924.891</v>
      </c>
      <c r="Y67" s="192">
        <f t="shared" si="46"/>
        <v>-0.6188977944428046</v>
      </c>
    </row>
    <row r="68" spans="1:25" ht="19.5" customHeight="1">
      <c r="A68" s="190" t="s">
        <v>149</v>
      </c>
      <c r="B68" s="188">
        <v>140.19</v>
      </c>
      <c r="C68" s="185">
        <v>11.702</v>
      </c>
      <c r="D68" s="184">
        <v>0</v>
      </c>
      <c r="E68" s="185">
        <v>0</v>
      </c>
      <c r="F68" s="184">
        <f t="shared" si="40"/>
        <v>151.892</v>
      </c>
      <c r="G68" s="187">
        <f t="shared" si="41"/>
        <v>0.0032898691082954164</v>
      </c>
      <c r="H68" s="188">
        <v>178.862</v>
      </c>
      <c r="I68" s="185">
        <v>63.89</v>
      </c>
      <c r="J68" s="184"/>
      <c r="K68" s="185"/>
      <c r="L68" s="184">
        <f t="shared" si="42"/>
        <v>242.752</v>
      </c>
      <c r="M68" s="357">
        <f t="shared" si="32"/>
        <v>-0.3742914579488532</v>
      </c>
      <c r="N68" s="362">
        <v>140.19</v>
      </c>
      <c r="O68" s="185">
        <v>11.702</v>
      </c>
      <c r="P68" s="184"/>
      <c r="Q68" s="185"/>
      <c r="R68" s="184">
        <f t="shared" si="43"/>
        <v>151.892</v>
      </c>
      <c r="S68" s="377">
        <f t="shared" si="44"/>
        <v>0.0032898691082954164</v>
      </c>
      <c r="T68" s="188">
        <v>178.862</v>
      </c>
      <c r="U68" s="185">
        <v>63.89</v>
      </c>
      <c r="V68" s="184"/>
      <c r="W68" s="185"/>
      <c r="X68" s="184">
        <f t="shared" si="45"/>
        <v>242.752</v>
      </c>
      <c r="Y68" s="183">
        <f t="shared" si="46"/>
        <v>-0.3742914579488532</v>
      </c>
    </row>
    <row r="69" spans="1:25" ht="19.5" customHeight="1">
      <c r="A69" s="190" t="s">
        <v>189</v>
      </c>
      <c r="B69" s="188">
        <v>41.372</v>
      </c>
      <c r="C69" s="185">
        <v>26.151</v>
      </c>
      <c r="D69" s="184">
        <v>0</v>
      </c>
      <c r="E69" s="185">
        <v>0</v>
      </c>
      <c r="F69" s="184">
        <f t="shared" si="40"/>
        <v>67.523</v>
      </c>
      <c r="G69" s="187">
        <f t="shared" si="41"/>
        <v>0.0014624985634492363</v>
      </c>
      <c r="H69" s="188"/>
      <c r="I69" s="185"/>
      <c r="J69" s="184"/>
      <c r="K69" s="185"/>
      <c r="L69" s="184">
        <f t="shared" si="42"/>
        <v>0</v>
      </c>
      <c r="M69" s="357" t="str">
        <f>IF(ISERROR(F69/L69-1),"         /0",(F69/L69-1))</f>
        <v>         /0</v>
      </c>
      <c r="N69" s="362">
        <v>41.372</v>
      </c>
      <c r="O69" s="185">
        <v>26.151</v>
      </c>
      <c r="P69" s="184"/>
      <c r="Q69" s="185"/>
      <c r="R69" s="184">
        <f t="shared" si="43"/>
        <v>67.523</v>
      </c>
      <c r="S69" s="377">
        <f t="shared" si="44"/>
        <v>0.0014624985634492363</v>
      </c>
      <c r="T69" s="188"/>
      <c r="U69" s="185"/>
      <c r="V69" s="184"/>
      <c r="W69" s="185"/>
      <c r="X69" s="184">
        <f t="shared" si="45"/>
        <v>0</v>
      </c>
      <c r="Y69" s="183" t="str">
        <f t="shared" si="46"/>
        <v>         /0</v>
      </c>
    </row>
    <row r="70" spans="1:25" ht="19.5" customHeight="1">
      <c r="A70" s="190" t="s">
        <v>150</v>
      </c>
      <c r="B70" s="188">
        <v>45.533</v>
      </c>
      <c r="C70" s="185">
        <v>19.866</v>
      </c>
      <c r="D70" s="184">
        <v>0</v>
      </c>
      <c r="E70" s="185">
        <v>0</v>
      </c>
      <c r="F70" s="184">
        <f t="shared" si="40"/>
        <v>65.399</v>
      </c>
      <c r="G70" s="187">
        <f t="shared" si="41"/>
        <v>0.0014164942841848943</v>
      </c>
      <c r="H70" s="188">
        <v>430.249</v>
      </c>
      <c r="I70" s="185">
        <v>130.15</v>
      </c>
      <c r="J70" s="184"/>
      <c r="K70" s="185"/>
      <c r="L70" s="184">
        <f t="shared" si="42"/>
        <v>560.399</v>
      </c>
      <c r="M70" s="357">
        <f t="shared" si="32"/>
        <v>-0.8832992207337986</v>
      </c>
      <c r="N70" s="362">
        <v>45.533</v>
      </c>
      <c r="O70" s="185">
        <v>19.866</v>
      </c>
      <c r="P70" s="184"/>
      <c r="Q70" s="185"/>
      <c r="R70" s="184">
        <f t="shared" si="43"/>
        <v>65.399</v>
      </c>
      <c r="S70" s="377">
        <f t="shared" si="44"/>
        <v>0.0014164942841848943</v>
      </c>
      <c r="T70" s="188">
        <v>430.249</v>
      </c>
      <c r="U70" s="185">
        <v>130.15</v>
      </c>
      <c r="V70" s="184"/>
      <c r="W70" s="185"/>
      <c r="X70" s="184">
        <f t="shared" si="45"/>
        <v>560.399</v>
      </c>
      <c r="Y70" s="183">
        <f t="shared" si="46"/>
        <v>-0.8832992207337986</v>
      </c>
    </row>
    <row r="71" spans="1:25" ht="19.5" customHeight="1" thickBot="1">
      <c r="A71" s="190" t="s">
        <v>148</v>
      </c>
      <c r="B71" s="188">
        <v>53.053999999999995</v>
      </c>
      <c r="C71" s="185">
        <v>14.61</v>
      </c>
      <c r="D71" s="184">
        <v>0</v>
      </c>
      <c r="E71" s="185">
        <v>0</v>
      </c>
      <c r="F71" s="184">
        <f t="shared" si="40"/>
        <v>67.66399999999999</v>
      </c>
      <c r="G71" s="187">
        <f t="shared" si="41"/>
        <v>0.0014655525198410781</v>
      </c>
      <c r="H71" s="188">
        <v>41.625</v>
      </c>
      <c r="I71" s="185">
        <v>1.714</v>
      </c>
      <c r="J71" s="184">
        <v>0</v>
      </c>
      <c r="K71" s="185">
        <v>78.401</v>
      </c>
      <c r="L71" s="184">
        <f t="shared" si="42"/>
        <v>121.74</v>
      </c>
      <c r="M71" s="357">
        <f t="shared" si="32"/>
        <v>-0.4441925414818466</v>
      </c>
      <c r="N71" s="362">
        <v>53.053999999999995</v>
      </c>
      <c r="O71" s="185">
        <v>14.61</v>
      </c>
      <c r="P71" s="184">
        <v>0</v>
      </c>
      <c r="Q71" s="185">
        <v>0</v>
      </c>
      <c r="R71" s="184">
        <f t="shared" si="43"/>
        <v>67.66399999999999</v>
      </c>
      <c r="S71" s="377">
        <f t="shared" si="44"/>
        <v>0.0014655525198410781</v>
      </c>
      <c r="T71" s="188">
        <v>41.625</v>
      </c>
      <c r="U71" s="185">
        <v>1.714</v>
      </c>
      <c r="V71" s="184">
        <v>0</v>
      </c>
      <c r="W71" s="185">
        <v>78.401</v>
      </c>
      <c r="X71" s="184">
        <f t="shared" si="45"/>
        <v>121.74</v>
      </c>
      <c r="Y71" s="183">
        <f t="shared" si="46"/>
        <v>-0.4441925414818466</v>
      </c>
    </row>
    <row r="72" spans="1:25" s="285" customFormat="1" ht="19.5" customHeight="1" thickBot="1">
      <c r="A72" s="291" t="s">
        <v>52</v>
      </c>
      <c r="B72" s="289">
        <v>72.814</v>
      </c>
      <c r="C72" s="288">
        <v>0</v>
      </c>
      <c r="D72" s="287">
        <v>0</v>
      </c>
      <c r="E72" s="288">
        <v>0</v>
      </c>
      <c r="F72" s="287">
        <f t="shared" si="40"/>
        <v>72.814</v>
      </c>
      <c r="G72" s="290">
        <f t="shared" si="41"/>
        <v>0.0015770977355714748</v>
      </c>
      <c r="H72" s="289">
        <v>78.705</v>
      </c>
      <c r="I72" s="288">
        <v>0</v>
      </c>
      <c r="J72" s="287">
        <v>0.15</v>
      </c>
      <c r="K72" s="288">
        <v>0.18</v>
      </c>
      <c r="L72" s="287">
        <f t="shared" si="42"/>
        <v>79.03500000000001</v>
      </c>
      <c r="M72" s="359">
        <f t="shared" si="32"/>
        <v>-0.07871196305434325</v>
      </c>
      <c r="N72" s="364">
        <v>72.814</v>
      </c>
      <c r="O72" s="288">
        <v>0</v>
      </c>
      <c r="P72" s="287">
        <v>0</v>
      </c>
      <c r="Q72" s="288">
        <v>0</v>
      </c>
      <c r="R72" s="287">
        <f t="shared" si="43"/>
        <v>72.814</v>
      </c>
      <c r="S72" s="379">
        <f t="shared" si="44"/>
        <v>0.0015770977355714748</v>
      </c>
      <c r="T72" s="289">
        <v>78.705</v>
      </c>
      <c r="U72" s="288">
        <v>0</v>
      </c>
      <c r="V72" s="287">
        <v>0.15</v>
      </c>
      <c r="W72" s="288">
        <v>0.18</v>
      </c>
      <c r="X72" s="287">
        <f t="shared" si="45"/>
        <v>79.03500000000001</v>
      </c>
      <c r="Y72" s="286">
        <f t="shared" si="46"/>
        <v>-0.07871196305434325</v>
      </c>
    </row>
    <row r="73" ht="15" thickTop="1">
      <c r="A73" s="110"/>
    </row>
    <row r="74" ht="14.25">
      <c r="A74" s="110" t="s">
        <v>51</v>
      </c>
    </row>
    <row r="75" ht="14.25">
      <c r="A75" s="117" t="s">
        <v>28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3:Y65536 M73:M65536 Y3 M3">
    <cfRule type="cellIs" priority="4" dxfId="91" operator="lessThan" stopIfTrue="1">
      <formula>0</formula>
    </cfRule>
  </conditionalFormatting>
  <conditionalFormatting sqref="Y9:Y72 M9:M72">
    <cfRule type="cellIs" priority="5" dxfId="91" operator="lessThan" stopIfTrue="1">
      <formula>0</formula>
    </cfRule>
    <cfRule type="cellIs" priority="6" dxfId="93" operator="greaterThanOrEqual" stopIfTrue="1">
      <formula>0</formula>
    </cfRule>
  </conditionalFormatting>
  <conditionalFormatting sqref="M5 Y5 Y7:Y8 M7:M8">
    <cfRule type="cellIs" priority="2" dxfId="91" operator="lessThan" stopIfTrue="1">
      <formula>0</formula>
    </cfRule>
  </conditionalFormatting>
  <conditionalFormatting sqref="M6 Y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7"/>
  <sheetViews>
    <sheetView showGridLines="0" zoomScale="75" zoomScaleNormal="75" zoomScalePageLayoutView="0" workbookViewId="0" topLeftCell="A1">
      <selection activeCell="A1" sqref="A1"/>
    </sheetView>
  </sheetViews>
  <sheetFormatPr defaultColWidth="8.00390625" defaultRowHeight="15"/>
  <cols>
    <col min="1" max="1" width="25.28125" style="117" customWidth="1"/>
    <col min="2" max="2" width="37.28125" style="117" customWidth="1"/>
    <col min="3" max="3" width="12.7109375" style="117" bestFit="1" customWidth="1"/>
    <col min="4" max="4" width="12.28125" style="117" bestFit="1" customWidth="1"/>
    <col min="5" max="5" width="9.140625" style="117" bestFit="1" customWidth="1"/>
    <col min="6" max="6" width="10.00390625" style="117" customWidth="1"/>
    <col min="7" max="7" width="12.7109375" style="117" bestFit="1" customWidth="1"/>
    <col min="8" max="8" width="10.57421875" style="117" bestFit="1" customWidth="1"/>
    <col min="9" max="10" width="12.7109375" style="117" bestFit="1" customWidth="1"/>
    <col min="11" max="11" width="9.7109375" style="117" bestFit="1" customWidth="1"/>
    <col min="12" max="12" width="10.7109375" style="117" bestFit="1" customWidth="1"/>
    <col min="13" max="13" width="12.7109375" style="117" bestFit="1" customWidth="1"/>
    <col min="14" max="14" width="9.28125" style="117" customWidth="1"/>
    <col min="15" max="16" width="12.140625" style="117" customWidth="1"/>
    <col min="17" max="17" width="9.28125" style="117" customWidth="1"/>
    <col min="18" max="18" width="10.7109375" style="117" bestFit="1" customWidth="1"/>
    <col min="19" max="19" width="13.00390625" style="117" bestFit="1" customWidth="1"/>
    <col min="20" max="20" width="10.57421875" style="117" bestFit="1" customWidth="1"/>
    <col min="21" max="22" width="13.140625" style="117" bestFit="1" customWidth="1"/>
    <col min="23" max="23" width="10.28125" style="117" customWidth="1"/>
    <col min="24" max="24" width="10.8515625" style="117" bestFit="1" customWidth="1"/>
    <col min="25" max="25" width="13.00390625" style="117" bestFit="1" customWidth="1"/>
    <col min="26" max="26" width="9.8515625" style="117" bestFit="1" customWidth="1"/>
    <col min="27" max="16384" width="8.00390625" style="117" customWidth="1"/>
  </cols>
  <sheetData>
    <row r="1" spans="1:25" ht="21" thickBot="1">
      <c r="A1" s="517" t="s">
        <v>119</v>
      </c>
      <c r="B1" s="518"/>
      <c r="C1" s="518"/>
      <c r="Y1" s="426" t="s">
        <v>27</v>
      </c>
    </row>
    <row r="2" ht="9.75" customHeight="1" thickBot="1"/>
    <row r="3" spans="1:26" ht="24" customHeight="1" thickTop="1">
      <c r="A3" s="597" t="s">
        <v>116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9"/>
    </row>
    <row r="4" spans="1:26" ht="21" customHeight="1" thickBot="1">
      <c r="A4" s="611" t="s">
        <v>43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3"/>
    </row>
    <row r="5" spans="1:26" s="136" customFormat="1" ht="19.5" customHeight="1" thickBot="1" thickTop="1">
      <c r="A5" s="683" t="s">
        <v>117</v>
      </c>
      <c r="B5" s="683" t="s">
        <v>118</v>
      </c>
      <c r="C5" s="615" t="s">
        <v>35</v>
      </c>
      <c r="D5" s="616"/>
      <c r="E5" s="616"/>
      <c r="F5" s="616"/>
      <c r="G5" s="616"/>
      <c r="H5" s="616"/>
      <c r="I5" s="616"/>
      <c r="J5" s="616"/>
      <c r="K5" s="617"/>
      <c r="L5" s="617"/>
      <c r="M5" s="617"/>
      <c r="N5" s="618"/>
      <c r="O5" s="619" t="s">
        <v>34</v>
      </c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8"/>
    </row>
    <row r="6" spans="1:26" s="135" customFormat="1" ht="26.25" customHeight="1" thickBot="1">
      <c r="A6" s="684"/>
      <c r="B6" s="684"/>
      <c r="C6" s="687" t="s">
        <v>426</v>
      </c>
      <c r="D6" s="688"/>
      <c r="E6" s="688"/>
      <c r="F6" s="688"/>
      <c r="G6" s="689"/>
      <c r="H6" s="604" t="s">
        <v>33</v>
      </c>
      <c r="I6" s="687" t="s">
        <v>142</v>
      </c>
      <c r="J6" s="688"/>
      <c r="K6" s="688"/>
      <c r="L6" s="688"/>
      <c r="M6" s="689"/>
      <c r="N6" s="604" t="s">
        <v>32</v>
      </c>
      <c r="O6" s="690" t="s">
        <v>427</v>
      </c>
      <c r="P6" s="688"/>
      <c r="Q6" s="688"/>
      <c r="R6" s="688"/>
      <c r="S6" s="689"/>
      <c r="T6" s="604" t="s">
        <v>33</v>
      </c>
      <c r="U6" s="690" t="s">
        <v>143</v>
      </c>
      <c r="V6" s="688"/>
      <c r="W6" s="688"/>
      <c r="X6" s="688"/>
      <c r="Y6" s="689"/>
      <c r="Z6" s="604" t="s">
        <v>32</v>
      </c>
    </row>
    <row r="7" spans="1:26" s="130" customFormat="1" ht="26.25" customHeight="1">
      <c r="A7" s="685"/>
      <c r="B7" s="685"/>
      <c r="C7" s="587" t="s">
        <v>21</v>
      </c>
      <c r="D7" s="588"/>
      <c r="E7" s="589" t="s">
        <v>20</v>
      </c>
      <c r="F7" s="590"/>
      <c r="G7" s="591" t="s">
        <v>16</v>
      </c>
      <c r="H7" s="605"/>
      <c r="I7" s="587" t="s">
        <v>21</v>
      </c>
      <c r="J7" s="588"/>
      <c r="K7" s="589" t="s">
        <v>20</v>
      </c>
      <c r="L7" s="590"/>
      <c r="M7" s="591" t="s">
        <v>16</v>
      </c>
      <c r="N7" s="605"/>
      <c r="O7" s="588" t="s">
        <v>21</v>
      </c>
      <c r="P7" s="588"/>
      <c r="Q7" s="593" t="s">
        <v>20</v>
      </c>
      <c r="R7" s="588"/>
      <c r="S7" s="591" t="s">
        <v>16</v>
      </c>
      <c r="T7" s="605"/>
      <c r="U7" s="594" t="s">
        <v>21</v>
      </c>
      <c r="V7" s="590"/>
      <c r="W7" s="589" t="s">
        <v>20</v>
      </c>
      <c r="X7" s="610"/>
      <c r="Y7" s="591" t="s">
        <v>16</v>
      </c>
      <c r="Z7" s="605"/>
    </row>
    <row r="8" spans="1:26" s="130" customFormat="1" ht="31.5" thickBot="1">
      <c r="A8" s="686"/>
      <c r="B8" s="686"/>
      <c r="C8" s="133" t="s">
        <v>18</v>
      </c>
      <c r="D8" s="131" t="s">
        <v>17</v>
      </c>
      <c r="E8" s="132" t="s">
        <v>18</v>
      </c>
      <c r="F8" s="131" t="s">
        <v>17</v>
      </c>
      <c r="G8" s="592"/>
      <c r="H8" s="606"/>
      <c r="I8" s="133" t="s">
        <v>18</v>
      </c>
      <c r="J8" s="131" t="s">
        <v>17</v>
      </c>
      <c r="K8" s="132" t="s">
        <v>18</v>
      </c>
      <c r="L8" s="131" t="s">
        <v>17</v>
      </c>
      <c r="M8" s="592"/>
      <c r="N8" s="606"/>
      <c r="O8" s="134" t="s">
        <v>18</v>
      </c>
      <c r="P8" s="131" t="s">
        <v>17</v>
      </c>
      <c r="Q8" s="132" t="s">
        <v>18</v>
      </c>
      <c r="R8" s="131" t="s">
        <v>17</v>
      </c>
      <c r="S8" s="592"/>
      <c r="T8" s="606"/>
      <c r="U8" s="133" t="s">
        <v>18</v>
      </c>
      <c r="V8" s="131" t="s">
        <v>17</v>
      </c>
      <c r="W8" s="132" t="s">
        <v>18</v>
      </c>
      <c r="X8" s="131" t="s">
        <v>17</v>
      </c>
      <c r="Y8" s="592"/>
      <c r="Z8" s="606"/>
    </row>
    <row r="9" spans="1:26" s="119" customFormat="1" ht="18" customHeight="1" thickBot="1" thickTop="1">
      <c r="A9" s="129" t="s">
        <v>23</v>
      </c>
      <c r="B9" s="327"/>
      <c r="C9" s="128">
        <f>SUM(C10:C64)</f>
        <v>1941690</v>
      </c>
      <c r="D9" s="122">
        <f>SUM(D10:D64)</f>
        <v>1941690</v>
      </c>
      <c r="E9" s="123">
        <f>SUM(E10:E64)</f>
        <v>78299</v>
      </c>
      <c r="F9" s="122">
        <f>SUM(F10:F64)</f>
        <v>78299</v>
      </c>
      <c r="G9" s="121">
        <f>SUM(C9:F9)</f>
        <v>4039978</v>
      </c>
      <c r="H9" s="125">
        <f aca="true" t="shared" si="0" ref="H9:H20">G9/$G$9</f>
        <v>1</v>
      </c>
      <c r="I9" s="124">
        <f>SUM(I10:I64)</f>
        <v>1811969</v>
      </c>
      <c r="J9" s="122">
        <f>SUM(J10:J64)</f>
        <v>1811969</v>
      </c>
      <c r="K9" s="123">
        <f>SUM(K10:K64)</f>
        <v>74643</v>
      </c>
      <c r="L9" s="122">
        <f>SUM(L10:L64)</f>
        <v>74643</v>
      </c>
      <c r="M9" s="121">
        <f aca="true" t="shared" si="1" ref="M9:M20">SUM(I9:L9)</f>
        <v>3773224</v>
      </c>
      <c r="N9" s="127">
        <f aca="true" t="shared" si="2" ref="N9:N20">IF(ISERROR(G9/M9-1),"         /0",(G9/M9-1))</f>
        <v>0.07069657142009067</v>
      </c>
      <c r="O9" s="126">
        <f>SUM(O10:O64)</f>
        <v>1941690</v>
      </c>
      <c r="P9" s="122">
        <f>SUM(P10:P64)</f>
        <v>1941690</v>
      </c>
      <c r="Q9" s="123">
        <f>SUM(Q10:Q64)</f>
        <v>78299</v>
      </c>
      <c r="R9" s="122">
        <f>SUM(R10:R64)</f>
        <v>78299</v>
      </c>
      <c r="S9" s="121">
        <f aca="true" t="shared" si="3" ref="S9:S20">SUM(O9:R9)</f>
        <v>4039978</v>
      </c>
      <c r="T9" s="125">
        <f aca="true" t="shared" si="4" ref="T9:T20">S9/$S$9</f>
        <v>1</v>
      </c>
      <c r="U9" s="124">
        <f>SUM(U10:U64)</f>
        <v>1811969</v>
      </c>
      <c r="V9" s="122">
        <f>SUM(V10:V64)</f>
        <v>1811969</v>
      </c>
      <c r="W9" s="123">
        <f>SUM(W10:W64)</f>
        <v>74643</v>
      </c>
      <c r="X9" s="122">
        <f>SUM(X10:X64)</f>
        <v>74643</v>
      </c>
      <c r="Y9" s="121">
        <f aca="true" t="shared" si="5" ref="Y9:Y20">SUM(U9:X9)</f>
        <v>3773224</v>
      </c>
      <c r="Z9" s="120">
        <f>IF(ISERROR(S9/Y9-1),"         /0",(S9/Y9-1))</f>
        <v>0.07069657142009067</v>
      </c>
    </row>
    <row r="10" spans="1:26" ht="21" customHeight="1" thickTop="1">
      <c r="A10" s="443" t="s">
        <v>307</v>
      </c>
      <c r="B10" s="493" t="s">
        <v>308</v>
      </c>
      <c r="C10" s="444">
        <v>646994</v>
      </c>
      <c r="D10" s="445">
        <v>749045</v>
      </c>
      <c r="E10" s="446">
        <v>15357</v>
      </c>
      <c r="F10" s="445">
        <v>14549</v>
      </c>
      <c r="G10" s="447">
        <f aca="true" t="shared" si="6" ref="G10:G64">SUM(C10:F10)</f>
        <v>1425945</v>
      </c>
      <c r="H10" s="448">
        <f t="shared" si="0"/>
        <v>0.35295860522012745</v>
      </c>
      <c r="I10" s="449">
        <v>605358</v>
      </c>
      <c r="J10" s="445">
        <v>714376</v>
      </c>
      <c r="K10" s="446">
        <v>16620</v>
      </c>
      <c r="L10" s="445">
        <v>17030</v>
      </c>
      <c r="M10" s="447">
        <f t="shared" si="1"/>
        <v>1353384</v>
      </c>
      <c r="N10" s="450">
        <f t="shared" si="2"/>
        <v>0.053614495220868585</v>
      </c>
      <c r="O10" s="444">
        <v>646994</v>
      </c>
      <c r="P10" s="445">
        <v>749045</v>
      </c>
      <c r="Q10" s="446">
        <v>15357</v>
      </c>
      <c r="R10" s="445">
        <v>14549</v>
      </c>
      <c r="S10" s="447">
        <f t="shared" si="3"/>
        <v>1425945</v>
      </c>
      <c r="T10" s="448">
        <f t="shared" si="4"/>
        <v>0.35295860522012745</v>
      </c>
      <c r="U10" s="449">
        <v>605358</v>
      </c>
      <c r="V10" s="445">
        <v>714376</v>
      </c>
      <c r="W10" s="446">
        <v>16620</v>
      </c>
      <c r="X10" s="445">
        <v>17030</v>
      </c>
      <c r="Y10" s="447">
        <f t="shared" si="5"/>
        <v>1353384</v>
      </c>
      <c r="Z10" s="451">
        <f aca="true" t="shared" si="7" ref="Z10:Z20">IF(ISERROR(S10/Y10-1),"         /0",IF(S10/Y10&gt;5,"  *  ",(S10/Y10-1)))</f>
        <v>0.053614495220868585</v>
      </c>
    </row>
    <row r="11" spans="1:26" ht="21" customHeight="1">
      <c r="A11" s="452" t="s">
        <v>309</v>
      </c>
      <c r="B11" s="494" t="s">
        <v>310</v>
      </c>
      <c r="C11" s="453">
        <v>233964</v>
      </c>
      <c r="D11" s="454">
        <v>225617</v>
      </c>
      <c r="E11" s="455">
        <v>4161</v>
      </c>
      <c r="F11" s="454">
        <v>4543</v>
      </c>
      <c r="G11" s="456">
        <f t="shared" si="6"/>
        <v>468285</v>
      </c>
      <c r="H11" s="457">
        <f t="shared" si="0"/>
        <v>0.11591275992096986</v>
      </c>
      <c r="I11" s="458">
        <v>210635</v>
      </c>
      <c r="J11" s="454">
        <v>200624</v>
      </c>
      <c r="K11" s="455">
        <v>2334</v>
      </c>
      <c r="L11" s="454">
        <v>2689</v>
      </c>
      <c r="M11" s="456">
        <f t="shared" si="1"/>
        <v>416282</v>
      </c>
      <c r="N11" s="459">
        <f t="shared" si="2"/>
        <v>0.1249225284782911</v>
      </c>
      <c r="O11" s="453">
        <v>233964</v>
      </c>
      <c r="P11" s="454">
        <v>225617</v>
      </c>
      <c r="Q11" s="455">
        <v>4161</v>
      </c>
      <c r="R11" s="454">
        <v>4543</v>
      </c>
      <c r="S11" s="456">
        <f t="shared" si="3"/>
        <v>468285</v>
      </c>
      <c r="T11" s="457">
        <f t="shared" si="4"/>
        <v>0.11591275992096986</v>
      </c>
      <c r="U11" s="458">
        <v>210635</v>
      </c>
      <c r="V11" s="454">
        <v>200624</v>
      </c>
      <c r="W11" s="455">
        <v>2334</v>
      </c>
      <c r="X11" s="454">
        <v>2689</v>
      </c>
      <c r="Y11" s="456">
        <f t="shared" si="5"/>
        <v>416282</v>
      </c>
      <c r="Z11" s="460">
        <f t="shared" si="7"/>
        <v>0.1249225284782911</v>
      </c>
    </row>
    <row r="12" spans="1:26" ht="21" customHeight="1">
      <c r="A12" s="452" t="s">
        <v>313</v>
      </c>
      <c r="B12" s="494" t="s">
        <v>314</v>
      </c>
      <c r="C12" s="453">
        <v>178186</v>
      </c>
      <c r="D12" s="454">
        <v>166815</v>
      </c>
      <c r="E12" s="455">
        <v>575</v>
      </c>
      <c r="F12" s="454">
        <v>510</v>
      </c>
      <c r="G12" s="456">
        <f t="shared" si="6"/>
        <v>346086</v>
      </c>
      <c r="H12" s="457">
        <f t="shared" si="0"/>
        <v>0.08566531797945434</v>
      </c>
      <c r="I12" s="458">
        <v>145928</v>
      </c>
      <c r="J12" s="454">
        <v>137836</v>
      </c>
      <c r="K12" s="455">
        <v>89</v>
      </c>
      <c r="L12" s="454">
        <v>99</v>
      </c>
      <c r="M12" s="456">
        <f t="shared" si="1"/>
        <v>283952</v>
      </c>
      <c r="N12" s="459">
        <f t="shared" si="2"/>
        <v>0.21881867357863305</v>
      </c>
      <c r="O12" s="453">
        <v>178186</v>
      </c>
      <c r="P12" s="454">
        <v>166815</v>
      </c>
      <c r="Q12" s="455">
        <v>575</v>
      </c>
      <c r="R12" s="454">
        <v>510</v>
      </c>
      <c r="S12" s="456">
        <f t="shared" si="3"/>
        <v>346086</v>
      </c>
      <c r="T12" s="457">
        <f t="shared" si="4"/>
        <v>0.08566531797945434</v>
      </c>
      <c r="U12" s="458">
        <v>145928</v>
      </c>
      <c r="V12" s="454">
        <v>137836</v>
      </c>
      <c r="W12" s="455">
        <v>89</v>
      </c>
      <c r="X12" s="454">
        <v>99</v>
      </c>
      <c r="Y12" s="456">
        <f t="shared" si="5"/>
        <v>283952</v>
      </c>
      <c r="Z12" s="460">
        <f t="shared" si="7"/>
        <v>0.21881867357863305</v>
      </c>
    </row>
    <row r="13" spans="1:26" ht="21" customHeight="1">
      <c r="A13" s="452" t="s">
        <v>311</v>
      </c>
      <c r="B13" s="494" t="s">
        <v>312</v>
      </c>
      <c r="C13" s="453">
        <v>171995</v>
      </c>
      <c r="D13" s="454">
        <v>156010</v>
      </c>
      <c r="E13" s="455">
        <v>4753</v>
      </c>
      <c r="F13" s="454">
        <v>5393</v>
      </c>
      <c r="G13" s="456">
        <f t="shared" si="6"/>
        <v>338151</v>
      </c>
      <c r="H13" s="457">
        <f t="shared" si="0"/>
        <v>0.08370119837286243</v>
      </c>
      <c r="I13" s="458">
        <v>164913</v>
      </c>
      <c r="J13" s="454">
        <v>149462</v>
      </c>
      <c r="K13" s="455">
        <v>4904</v>
      </c>
      <c r="L13" s="454">
        <v>4977</v>
      </c>
      <c r="M13" s="456">
        <f t="shared" si="1"/>
        <v>324256</v>
      </c>
      <c r="N13" s="459">
        <f t="shared" si="2"/>
        <v>0.04285194414289939</v>
      </c>
      <c r="O13" s="453">
        <v>171995</v>
      </c>
      <c r="P13" s="454">
        <v>156010</v>
      </c>
      <c r="Q13" s="455">
        <v>4753</v>
      </c>
      <c r="R13" s="454">
        <v>5393</v>
      </c>
      <c r="S13" s="456">
        <f t="shared" si="3"/>
        <v>338151</v>
      </c>
      <c r="T13" s="457">
        <f t="shared" si="4"/>
        <v>0.08370119837286243</v>
      </c>
      <c r="U13" s="458">
        <v>164913</v>
      </c>
      <c r="V13" s="454">
        <v>149462</v>
      </c>
      <c r="W13" s="455">
        <v>4904</v>
      </c>
      <c r="X13" s="454">
        <v>4977</v>
      </c>
      <c r="Y13" s="456">
        <f t="shared" si="5"/>
        <v>324256</v>
      </c>
      <c r="Z13" s="460">
        <f t="shared" si="7"/>
        <v>0.04285194414289939</v>
      </c>
    </row>
    <row r="14" spans="1:26" ht="21" customHeight="1">
      <c r="A14" s="452" t="s">
        <v>315</v>
      </c>
      <c r="B14" s="494" t="s">
        <v>316</v>
      </c>
      <c r="C14" s="453">
        <v>117394</v>
      </c>
      <c r="D14" s="454">
        <v>101471</v>
      </c>
      <c r="E14" s="455">
        <v>1331</v>
      </c>
      <c r="F14" s="454">
        <v>2019</v>
      </c>
      <c r="G14" s="456">
        <f t="shared" si="6"/>
        <v>222215</v>
      </c>
      <c r="H14" s="457">
        <f t="shared" si="0"/>
        <v>0.05500401239808732</v>
      </c>
      <c r="I14" s="458">
        <v>105960</v>
      </c>
      <c r="J14" s="454">
        <v>89177</v>
      </c>
      <c r="K14" s="455">
        <v>915</v>
      </c>
      <c r="L14" s="454">
        <v>1000</v>
      </c>
      <c r="M14" s="456">
        <f t="shared" si="1"/>
        <v>197052</v>
      </c>
      <c r="N14" s="459">
        <f t="shared" si="2"/>
        <v>0.12769725757668016</v>
      </c>
      <c r="O14" s="453">
        <v>117394</v>
      </c>
      <c r="P14" s="454">
        <v>101471</v>
      </c>
      <c r="Q14" s="455">
        <v>1331</v>
      </c>
      <c r="R14" s="454">
        <v>2019</v>
      </c>
      <c r="S14" s="456">
        <f t="shared" si="3"/>
        <v>222215</v>
      </c>
      <c r="T14" s="457">
        <f t="shared" si="4"/>
        <v>0.05500401239808732</v>
      </c>
      <c r="U14" s="458">
        <v>105960</v>
      </c>
      <c r="V14" s="454">
        <v>89177</v>
      </c>
      <c r="W14" s="455">
        <v>915</v>
      </c>
      <c r="X14" s="454">
        <v>1000</v>
      </c>
      <c r="Y14" s="456">
        <f t="shared" si="5"/>
        <v>197052</v>
      </c>
      <c r="Z14" s="460">
        <f t="shared" si="7"/>
        <v>0.12769725757668016</v>
      </c>
    </row>
    <row r="15" spans="1:26" ht="21" customHeight="1">
      <c r="A15" s="452" t="s">
        <v>317</v>
      </c>
      <c r="B15" s="494" t="s">
        <v>318</v>
      </c>
      <c r="C15" s="453">
        <v>77039</v>
      </c>
      <c r="D15" s="454">
        <v>73691</v>
      </c>
      <c r="E15" s="455">
        <v>18493</v>
      </c>
      <c r="F15" s="454">
        <v>17868</v>
      </c>
      <c r="G15" s="456">
        <f t="shared" si="6"/>
        <v>187091</v>
      </c>
      <c r="H15" s="457">
        <f t="shared" si="0"/>
        <v>0.046309905648001054</v>
      </c>
      <c r="I15" s="458">
        <v>62627</v>
      </c>
      <c r="J15" s="454">
        <v>57521</v>
      </c>
      <c r="K15" s="455">
        <v>14610</v>
      </c>
      <c r="L15" s="454">
        <v>14420</v>
      </c>
      <c r="M15" s="456">
        <f t="shared" si="1"/>
        <v>149178</v>
      </c>
      <c r="N15" s="459">
        <f t="shared" si="2"/>
        <v>0.2541460537076512</v>
      </c>
      <c r="O15" s="453">
        <v>77039</v>
      </c>
      <c r="P15" s="454">
        <v>73691</v>
      </c>
      <c r="Q15" s="455">
        <v>18493</v>
      </c>
      <c r="R15" s="454">
        <v>17868</v>
      </c>
      <c r="S15" s="456">
        <f t="shared" si="3"/>
        <v>187091</v>
      </c>
      <c r="T15" s="457">
        <f t="shared" si="4"/>
        <v>0.046309905648001054</v>
      </c>
      <c r="U15" s="458">
        <v>62627</v>
      </c>
      <c r="V15" s="454">
        <v>57521</v>
      </c>
      <c r="W15" s="455">
        <v>14610</v>
      </c>
      <c r="X15" s="454">
        <v>14420</v>
      </c>
      <c r="Y15" s="456">
        <f t="shared" si="5"/>
        <v>149178</v>
      </c>
      <c r="Z15" s="460">
        <f t="shared" si="7"/>
        <v>0.2541460537076512</v>
      </c>
    </row>
    <row r="16" spans="1:26" ht="21" customHeight="1">
      <c r="A16" s="452" t="s">
        <v>321</v>
      </c>
      <c r="B16" s="494" t="s">
        <v>322</v>
      </c>
      <c r="C16" s="453">
        <v>74838</v>
      </c>
      <c r="D16" s="454">
        <v>71418</v>
      </c>
      <c r="E16" s="455">
        <v>541</v>
      </c>
      <c r="F16" s="454">
        <v>492</v>
      </c>
      <c r="G16" s="456">
        <f t="shared" si="6"/>
        <v>147289</v>
      </c>
      <c r="H16" s="457">
        <f>G16/$G$9</f>
        <v>0.03645787180029198</v>
      </c>
      <c r="I16" s="458">
        <v>71684</v>
      </c>
      <c r="J16" s="454">
        <v>63520</v>
      </c>
      <c r="K16" s="455">
        <v>30</v>
      </c>
      <c r="L16" s="454">
        <v>35</v>
      </c>
      <c r="M16" s="456">
        <f>SUM(I16:L16)</f>
        <v>135269</v>
      </c>
      <c r="N16" s="459">
        <f>IF(ISERROR(G16/M16-1),"         /0",(G16/M16-1))</f>
        <v>0.08885997530845935</v>
      </c>
      <c r="O16" s="453">
        <v>74838</v>
      </c>
      <c r="P16" s="454">
        <v>71418</v>
      </c>
      <c r="Q16" s="455">
        <v>541</v>
      </c>
      <c r="R16" s="454">
        <v>492</v>
      </c>
      <c r="S16" s="456">
        <f>SUM(O16:R16)</f>
        <v>147289</v>
      </c>
      <c r="T16" s="457">
        <f>S16/$S$9</f>
        <v>0.03645787180029198</v>
      </c>
      <c r="U16" s="458">
        <v>71684</v>
      </c>
      <c r="V16" s="454">
        <v>63520</v>
      </c>
      <c r="W16" s="455">
        <v>30</v>
      </c>
      <c r="X16" s="454">
        <v>35</v>
      </c>
      <c r="Y16" s="456">
        <f>SUM(U16:X16)</f>
        <v>135269</v>
      </c>
      <c r="Z16" s="460">
        <f>IF(ISERROR(S16/Y16-1),"         /0",IF(S16/Y16&gt;5,"  *  ",(S16/Y16-1)))</f>
        <v>0.08885997530845935</v>
      </c>
    </row>
    <row r="17" spans="1:26" ht="21" customHeight="1">
      <c r="A17" s="452" t="s">
        <v>319</v>
      </c>
      <c r="B17" s="494" t="s">
        <v>320</v>
      </c>
      <c r="C17" s="453">
        <v>66835</v>
      </c>
      <c r="D17" s="454">
        <v>60926</v>
      </c>
      <c r="E17" s="455">
        <v>1333</v>
      </c>
      <c r="F17" s="454">
        <v>1750</v>
      </c>
      <c r="G17" s="456">
        <f>SUM(C17:F17)</f>
        <v>130844</v>
      </c>
      <c r="H17" s="457">
        <f>G17/$G$9</f>
        <v>0.032387305079384095</v>
      </c>
      <c r="I17" s="458">
        <v>70812</v>
      </c>
      <c r="J17" s="454">
        <v>64234</v>
      </c>
      <c r="K17" s="455">
        <v>869</v>
      </c>
      <c r="L17" s="454">
        <v>871</v>
      </c>
      <c r="M17" s="456">
        <f>SUM(I17:L17)</f>
        <v>136786</v>
      </c>
      <c r="N17" s="459">
        <f>IF(ISERROR(G17/M17-1),"         /0",(G17/M17-1))</f>
        <v>-0.04344011814074544</v>
      </c>
      <c r="O17" s="453">
        <v>66835</v>
      </c>
      <c r="P17" s="454">
        <v>60926</v>
      </c>
      <c r="Q17" s="455">
        <v>1333</v>
      </c>
      <c r="R17" s="454">
        <v>1750</v>
      </c>
      <c r="S17" s="456">
        <f>SUM(O17:R17)</f>
        <v>130844</v>
      </c>
      <c r="T17" s="457">
        <f>S17/$S$9</f>
        <v>0.032387305079384095</v>
      </c>
      <c r="U17" s="458">
        <v>70812</v>
      </c>
      <c r="V17" s="454">
        <v>64234</v>
      </c>
      <c r="W17" s="455">
        <v>869</v>
      </c>
      <c r="X17" s="454">
        <v>871</v>
      </c>
      <c r="Y17" s="456">
        <f>SUM(U17:X17)</f>
        <v>136786</v>
      </c>
      <c r="Z17" s="460">
        <f>IF(ISERROR(S17/Y17-1),"         /0",IF(S17/Y17&gt;5,"  *  ",(S17/Y17-1)))</f>
        <v>-0.04344011814074544</v>
      </c>
    </row>
    <row r="18" spans="1:26" ht="21" customHeight="1">
      <c r="A18" s="452" t="s">
        <v>323</v>
      </c>
      <c r="B18" s="494" t="s">
        <v>324</v>
      </c>
      <c r="C18" s="453">
        <v>55384</v>
      </c>
      <c r="D18" s="454">
        <v>50355</v>
      </c>
      <c r="E18" s="455">
        <v>2377</v>
      </c>
      <c r="F18" s="454">
        <v>1597</v>
      </c>
      <c r="G18" s="456">
        <f>SUM(C18:F18)</f>
        <v>109713</v>
      </c>
      <c r="H18" s="457">
        <f>G18/$G$9</f>
        <v>0.027156831052050284</v>
      </c>
      <c r="I18" s="458">
        <v>56194</v>
      </c>
      <c r="J18" s="454">
        <v>48496</v>
      </c>
      <c r="K18" s="455">
        <v>1194</v>
      </c>
      <c r="L18" s="454">
        <v>1227</v>
      </c>
      <c r="M18" s="456">
        <f>SUM(I18:L18)</f>
        <v>107111</v>
      </c>
      <c r="N18" s="459">
        <f>IF(ISERROR(G18/M18-1),"         /0",(G18/M18-1))</f>
        <v>0.024292556320079095</v>
      </c>
      <c r="O18" s="453">
        <v>55384</v>
      </c>
      <c r="P18" s="454">
        <v>50355</v>
      </c>
      <c r="Q18" s="455">
        <v>2377</v>
      </c>
      <c r="R18" s="454">
        <v>1597</v>
      </c>
      <c r="S18" s="456">
        <f>SUM(O18:R18)</f>
        <v>109713</v>
      </c>
      <c r="T18" s="457">
        <f>S18/$S$9</f>
        <v>0.027156831052050284</v>
      </c>
      <c r="U18" s="458">
        <v>56194</v>
      </c>
      <c r="V18" s="454">
        <v>48496</v>
      </c>
      <c r="W18" s="455">
        <v>1194</v>
      </c>
      <c r="X18" s="454">
        <v>1227</v>
      </c>
      <c r="Y18" s="456">
        <f>SUM(U18:X18)</f>
        <v>107111</v>
      </c>
      <c r="Z18" s="460">
        <f>IF(ISERROR(S18/Y18-1),"         /0",IF(S18/Y18&gt;5,"  *  ",(S18/Y18-1)))</f>
        <v>0.024292556320079095</v>
      </c>
    </row>
    <row r="19" spans="1:26" ht="21" customHeight="1">
      <c r="A19" s="452" t="s">
        <v>325</v>
      </c>
      <c r="B19" s="494" t="s">
        <v>326</v>
      </c>
      <c r="C19" s="453">
        <v>47982</v>
      </c>
      <c r="D19" s="454">
        <v>42331</v>
      </c>
      <c r="E19" s="455">
        <v>208</v>
      </c>
      <c r="F19" s="454">
        <v>281</v>
      </c>
      <c r="G19" s="456">
        <f t="shared" si="6"/>
        <v>90802</v>
      </c>
      <c r="H19" s="457">
        <f>G19/$G$9</f>
        <v>0.022475864967581506</v>
      </c>
      <c r="I19" s="458">
        <v>53821</v>
      </c>
      <c r="J19" s="454">
        <v>47836</v>
      </c>
      <c r="K19" s="455">
        <v>163</v>
      </c>
      <c r="L19" s="454">
        <v>331</v>
      </c>
      <c r="M19" s="456">
        <f>SUM(I19:L19)</f>
        <v>102151</v>
      </c>
      <c r="N19" s="459">
        <f>IF(ISERROR(G19/M19-1),"         /0",(G19/M19-1))</f>
        <v>-0.11110023396736202</v>
      </c>
      <c r="O19" s="453">
        <v>47982</v>
      </c>
      <c r="P19" s="454">
        <v>42331</v>
      </c>
      <c r="Q19" s="455">
        <v>208</v>
      </c>
      <c r="R19" s="454">
        <v>281</v>
      </c>
      <c r="S19" s="456">
        <f>SUM(O19:R19)</f>
        <v>90802</v>
      </c>
      <c r="T19" s="457">
        <f>S19/$S$9</f>
        <v>0.022475864967581506</v>
      </c>
      <c r="U19" s="458">
        <v>53821</v>
      </c>
      <c r="V19" s="454">
        <v>47836</v>
      </c>
      <c r="W19" s="455">
        <v>163</v>
      </c>
      <c r="X19" s="454">
        <v>331</v>
      </c>
      <c r="Y19" s="456">
        <f>SUM(U19:X19)</f>
        <v>102151</v>
      </c>
      <c r="Z19" s="460">
        <f>IF(ISERROR(S19/Y19-1),"         /0",IF(S19/Y19&gt;5,"  *  ",(S19/Y19-1)))</f>
        <v>-0.11110023396736202</v>
      </c>
    </row>
    <row r="20" spans="1:26" ht="21" customHeight="1">
      <c r="A20" s="452" t="s">
        <v>327</v>
      </c>
      <c r="B20" s="494" t="s">
        <v>328</v>
      </c>
      <c r="C20" s="453">
        <v>36935</v>
      </c>
      <c r="D20" s="454">
        <v>42978</v>
      </c>
      <c r="E20" s="455">
        <v>2777</v>
      </c>
      <c r="F20" s="454">
        <v>3782</v>
      </c>
      <c r="G20" s="456">
        <f t="shared" si="6"/>
        <v>86472</v>
      </c>
      <c r="H20" s="457">
        <f t="shared" si="0"/>
        <v>0.0214040769528943</v>
      </c>
      <c r="I20" s="458">
        <v>39731</v>
      </c>
      <c r="J20" s="454">
        <v>44923</v>
      </c>
      <c r="K20" s="455">
        <v>1680</v>
      </c>
      <c r="L20" s="454">
        <v>2281</v>
      </c>
      <c r="M20" s="456">
        <f t="shared" si="1"/>
        <v>88615</v>
      </c>
      <c r="N20" s="459">
        <f t="shared" si="2"/>
        <v>-0.024183264684308536</v>
      </c>
      <c r="O20" s="453">
        <v>36935</v>
      </c>
      <c r="P20" s="454">
        <v>42978</v>
      </c>
      <c r="Q20" s="455">
        <v>2777</v>
      </c>
      <c r="R20" s="454">
        <v>3782</v>
      </c>
      <c r="S20" s="456">
        <f t="shared" si="3"/>
        <v>86472</v>
      </c>
      <c r="T20" s="457">
        <f t="shared" si="4"/>
        <v>0.0214040769528943</v>
      </c>
      <c r="U20" s="458">
        <v>39731</v>
      </c>
      <c r="V20" s="454">
        <v>44923</v>
      </c>
      <c r="W20" s="455">
        <v>1680</v>
      </c>
      <c r="X20" s="454">
        <v>2281</v>
      </c>
      <c r="Y20" s="456">
        <f t="shared" si="5"/>
        <v>88615</v>
      </c>
      <c r="Z20" s="460">
        <f t="shared" si="7"/>
        <v>-0.024183264684308536</v>
      </c>
    </row>
    <row r="21" spans="1:26" ht="21" customHeight="1">
      <c r="A21" s="452" t="s">
        <v>329</v>
      </c>
      <c r="B21" s="494" t="s">
        <v>330</v>
      </c>
      <c r="C21" s="453">
        <v>46151</v>
      </c>
      <c r="D21" s="454">
        <v>37110</v>
      </c>
      <c r="E21" s="455">
        <v>331</v>
      </c>
      <c r="F21" s="454">
        <v>19</v>
      </c>
      <c r="G21" s="456">
        <f t="shared" si="6"/>
        <v>83611</v>
      </c>
      <c r="H21" s="457">
        <f aca="true" t="shared" si="8" ref="H21:H31">G21/$G$9</f>
        <v>0.020695904779679492</v>
      </c>
      <c r="I21" s="458">
        <v>41933</v>
      </c>
      <c r="J21" s="454">
        <v>34639</v>
      </c>
      <c r="K21" s="455">
        <v>219</v>
      </c>
      <c r="L21" s="454">
        <v>84</v>
      </c>
      <c r="M21" s="456">
        <f aca="true" t="shared" si="9" ref="M21:M31">SUM(I21:L21)</f>
        <v>76875</v>
      </c>
      <c r="N21" s="459">
        <f aca="true" t="shared" si="10" ref="N21:N31">IF(ISERROR(G21/M21-1),"         /0",(G21/M21-1))</f>
        <v>0.08762276422764237</v>
      </c>
      <c r="O21" s="453">
        <v>46151</v>
      </c>
      <c r="P21" s="454">
        <v>37110</v>
      </c>
      <c r="Q21" s="455">
        <v>331</v>
      </c>
      <c r="R21" s="454">
        <v>19</v>
      </c>
      <c r="S21" s="456">
        <f aca="true" t="shared" si="11" ref="S21:S31">SUM(O21:R21)</f>
        <v>83611</v>
      </c>
      <c r="T21" s="457">
        <f aca="true" t="shared" si="12" ref="T21:T31">S21/$S$9</f>
        <v>0.020695904779679492</v>
      </c>
      <c r="U21" s="458">
        <v>41933</v>
      </c>
      <c r="V21" s="454">
        <v>34639</v>
      </c>
      <c r="W21" s="455">
        <v>219</v>
      </c>
      <c r="X21" s="454">
        <v>84</v>
      </c>
      <c r="Y21" s="456">
        <f aca="true" t="shared" si="13" ref="Y21:Y31">SUM(U21:X21)</f>
        <v>76875</v>
      </c>
      <c r="Z21" s="460">
        <f aca="true" t="shared" si="14" ref="Z21:Z31">IF(ISERROR(S21/Y21-1),"         /0",IF(S21/Y21&gt;5,"  *  ",(S21/Y21-1)))</f>
        <v>0.08762276422764237</v>
      </c>
    </row>
    <row r="22" spans="1:26" ht="21" customHeight="1">
      <c r="A22" s="452" t="s">
        <v>334</v>
      </c>
      <c r="B22" s="494" t="s">
        <v>335</v>
      </c>
      <c r="C22" s="453">
        <v>18562</v>
      </c>
      <c r="D22" s="454">
        <v>15753</v>
      </c>
      <c r="E22" s="455">
        <v>7</v>
      </c>
      <c r="F22" s="454">
        <v>9</v>
      </c>
      <c r="G22" s="456">
        <f t="shared" si="6"/>
        <v>34331</v>
      </c>
      <c r="H22" s="457">
        <f t="shared" si="8"/>
        <v>0.008497818552477266</v>
      </c>
      <c r="I22" s="458">
        <v>17052</v>
      </c>
      <c r="J22" s="454">
        <v>13466</v>
      </c>
      <c r="K22" s="455">
        <v>57</v>
      </c>
      <c r="L22" s="454">
        <v>0</v>
      </c>
      <c r="M22" s="456">
        <f t="shared" si="9"/>
        <v>30575</v>
      </c>
      <c r="N22" s="459">
        <f t="shared" si="10"/>
        <v>0.12284546197874091</v>
      </c>
      <c r="O22" s="453">
        <v>18562</v>
      </c>
      <c r="P22" s="454">
        <v>15753</v>
      </c>
      <c r="Q22" s="455">
        <v>7</v>
      </c>
      <c r="R22" s="454">
        <v>9</v>
      </c>
      <c r="S22" s="456">
        <f t="shared" si="11"/>
        <v>34331</v>
      </c>
      <c r="T22" s="457">
        <f t="shared" si="12"/>
        <v>0.008497818552477266</v>
      </c>
      <c r="U22" s="458">
        <v>17052</v>
      </c>
      <c r="V22" s="454">
        <v>13466</v>
      </c>
      <c r="W22" s="455">
        <v>57</v>
      </c>
      <c r="X22" s="454">
        <v>0</v>
      </c>
      <c r="Y22" s="456">
        <f t="shared" si="13"/>
        <v>30575</v>
      </c>
      <c r="Z22" s="460">
        <f t="shared" si="14"/>
        <v>0.12284546197874091</v>
      </c>
    </row>
    <row r="23" spans="1:26" ht="21" customHeight="1">
      <c r="A23" s="452" t="s">
        <v>333</v>
      </c>
      <c r="B23" s="494" t="s">
        <v>333</v>
      </c>
      <c r="C23" s="453">
        <v>16738</v>
      </c>
      <c r="D23" s="454">
        <v>15776</v>
      </c>
      <c r="E23" s="455">
        <v>707</v>
      </c>
      <c r="F23" s="454">
        <v>708</v>
      </c>
      <c r="G23" s="456">
        <f t="shared" si="6"/>
        <v>33929</v>
      </c>
      <c r="H23" s="457">
        <f>G23/$G$9</f>
        <v>0.008398313060120625</v>
      </c>
      <c r="I23" s="458">
        <v>16538</v>
      </c>
      <c r="J23" s="454">
        <v>15436</v>
      </c>
      <c r="K23" s="455">
        <v>903</v>
      </c>
      <c r="L23" s="454">
        <v>921</v>
      </c>
      <c r="M23" s="456">
        <f>SUM(I23:L23)</f>
        <v>33798</v>
      </c>
      <c r="N23" s="459">
        <f>IF(ISERROR(G23/M23-1),"         /0",(G23/M23-1))</f>
        <v>0.003875968992248069</v>
      </c>
      <c r="O23" s="453">
        <v>16738</v>
      </c>
      <c r="P23" s="454">
        <v>15776</v>
      </c>
      <c r="Q23" s="455">
        <v>707</v>
      </c>
      <c r="R23" s="454">
        <v>708</v>
      </c>
      <c r="S23" s="456">
        <f>SUM(O23:R23)</f>
        <v>33929</v>
      </c>
      <c r="T23" s="457">
        <f>S23/$S$9</f>
        <v>0.008398313060120625</v>
      </c>
      <c r="U23" s="458">
        <v>16538</v>
      </c>
      <c r="V23" s="454">
        <v>15436</v>
      </c>
      <c r="W23" s="455">
        <v>903</v>
      </c>
      <c r="X23" s="454">
        <v>921</v>
      </c>
      <c r="Y23" s="456">
        <f>SUM(U23:X23)</f>
        <v>33798</v>
      </c>
      <c r="Z23" s="460">
        <f>IF(ISERROR(S23/Y23-1),"         /0",IF(S23/Y23&gt;5,"  *  ",(S23/Y23-1)))</f>
        <v>0.003875968992248069</v>
      </c>
    </row>
    <row r="24" spans="1:26" ht="21" customHeight="1">
      <c r="A24" s="452" t="s">
        <v>331</v>
      </c>
      <c r="B24" s="494" t="s">
        <v>332</v>
      </c>
      <c r="C24" s="453">
        <v>18033</v>
      </c>
      <c r="D24" s="454">
        <v>13222</v>
      </c>
      <c r="E24" s="455">
        <v>796</v>
      </c>
      <c r="F24" s="454">
        <v>1571</v>
      </c>
      <c r="G24" s="456">
        <f t="shared" si="6"/>
        <v>33622</v>
      </c>
      <c r="H24" s="457">
        <f>G24/$G$9</f>
        <v>0.008322322547301</v>
      </c>
      <c r="I24" s="458">
        <v>18143</v>
      </c>
      <c r="J24" s="454">
        <v>13165</v>
      </c>
      <c r="K24" s="455">
        <v>1309</v>
      </c>
      <c r="L24" s="454">
        <v>1758</v>
      </c>
      <c r="M24" s="456">
        <f>SUM(I24:L24)</f>
        <v>34375</v>
      </c>
      <c r="N24" s="459">
        <f>IF(ISERROR(G24/M24-1),"         /0",(G24/M24-1))</f>
        <v>-0.02190545454545456</v>
      </c>
      <c r="O24" s="453">
        <v>18033</v>
      </c>
      <c r="P24" s="454">
        <v>13222</v>
      </c>
      <c r="Q24" s="455">
        <v>796</v>
      </c>
      <c r="R24" s="454">
        <v>1571</v>
      </c>
      <c r="S24" s="456">
        <f>SUM(O24:R24)</f>
        <v>33622</v>
      </c>
      <c r="T24" s="457">
        <f>S24/$S$9</f>
        <v>0.008322322547301</v>
      </c>
      <c r="U24" s="458">
        <v>18143</v>
      </c>
      <c r="V24" s="454">
        <v>13165</v>
      </c>
      <c r="W24" s="455">
        <v>1309</v>
      </c>
      <c r="X24" s="454">
        <v>1758</v>
      </c>
      <c r="Y24" s="456">
        <f>SUM(U24:X24)</f>
        <v>34375</v>
      </c>
      <c r="Z24" s="460">
        <f>IF(ISERROR(S24/Y24-1),"         /0",IF(S24/Y24&gt;5,"  *  ",(S24/Y24-1)))</f>
        <v>-0.02190545454545456</v>
      </c>
    </row>
    <row r="25" spans="1:26" ht="21" customHeight="1">
      <c r="A25" s="452" t="s">
        <v>336</v>
      </c>
      <c r="B25" s="494" t="s">
        <v>337</v>
      </c>
      <c r="C25" s="453">
        <v>16976</v>
      </c>
      <c r="D25" s="454">
        <v>13524</v>
      </c>
      <c r="E25" s="455">
        <v>8</v>
      </c>
      <c r="F25" s="454">
        <v>12</v>
      </c>
      <c r="G25" s="456">
        <f t="shared" si="6"/>
        <v>30520</v>
      </c>
      <c r="H25" s="457">
        <f>G25/$G$9</f>
        <v>0.007554496583892289</v>
      </c>
      <c r="I25" s="458">
        <v>15574</v>
      </c>
      <c r="J25" s="454">
        <v>12981</v>
      </c>
      <c r="K25" s="455">
        <v>62</v>
      </c>
      <c r="L25" s="454">
        <v>63</v>
      </c>
      <c r="M25" s="456">
        <f>SUM(I25:L25)</f>
        <v>28680</v>
      </c>
      <c r="N25" s="459">
        <f>IF(ISERROR(G25/M25-1),"         /0",(G25/M25-1))</f>
        <v>0.0641562064156207</v>
      </c>
      <c r="O25" s="453">
        <v>16976</v>
      </c>
      <c r="P25" s="454">
        <v>13524</v>
      </c>
      <c r="Q25" s="455">
        <v>8</v>
      </c>
      <c r="R25" s="454">
        <v>12</v>
      </c>
      <c r="S25" s="456">
        <f>SUM(O25:R25)</f>
        <v>30520</v>
      </c>
      <c r="T25" s="457">
        <f>S25/$S$9</f>
        <v>0.007554496583892289</v>
      </c>
      <c r="U25" s="458">
        <v>15574</v>
      </c>
      <c r="V25" s="454">
        <v>12981</v>
      </c>
      <c r="W25" s="455">
        <v>62</v>
      </c>
      <c r="X25" s="454">
        <v>63</v>
      </c>
      <c r="Y25" s="456">
        <f>SUM(U25:X25)</f>
        <v>28680</v>
      </c>
      <c r="Z25" s="460">
        <f>IF(ISERROR(S25/Y25-1),"         /0",IF(S25/Y25&gt;5,"  *  ",(S25/Y25-1)))</f>
        <v>0.0641562064156207</v>
      </c>
    </row>
    <row r="26" spans="1:26" ht="21" customHeight="1">
      <c r="A26" s="452" t="s">
        <v>340</v>
      </c>
      <c r="B26" s="494" t="s">
        <v>341</v>
      </c>
      <c r="C26" s="453">
        <v>9581</v>
      </c>
      <c r="D26" s="454">
        <v>9625</v>
      </c>
      <c r="E26" s="455">
        <v>3869</v>
      </c>
      <c r="F26" s="454">
        <v>3648</v>
      </c>
      <c r="G26" s="456">
        <f t="shared" si="6"/>
        <v>26723</v>
      </c>
      <c r="H26" s="457">
        <f t="shared" si="8"/>
        <v>0.0066146399807127665</v>
      </c>
      <c r="I26" s="458">
        <v>8559</v>
      </c>
      <c r="J26" s="454">
        <v>8391</v>
      </c>
      <c r="K26" s="455">
        <v>2772</v>
      </c>
      <c r="L26" s="454">
        <v>2716</v>
      </c>
      <c r="M26" s="456">
        <f t="shared" si="9"/>
        <v>22438</v>
      </c>
      <c r="N26" s="459">
        <f t="shared" si="10"/>
        <v>0.19097067474819496</v>
      </c>
      <c r="O26" s="453">
        <v>9581</v>
      </c>
      <c r="P26" s="454">
        <v>9625</v>
      </c>
      <c r="Q26" s="455">
        <v>3869</v>
      </c>
      <c r="R26" s="454">
        <v>3648</v>
      </c>
      <c r="S26" s="456">
        <f t="shared" si="11"/>
        <v>26723</v>
      </c>
      <c r="T26" s="457">
        <f t="shared" si="12"/>
        <v>0.0066146399807127665</v>
      </c>
      <c r="U26" s="458">
        <v>8559</v>
      </c>
      <c r="V26" s="454">
        <v>8391</v>
      </c>
      <c r="W26" s="455">
        <v>2772</v>
      </c>
      <c r="X26" s="454">
        <v>2716</v>
      </c>
      <c r="Y26" s="456">
        <f t="shared" si="13"/>
        <v>22438</v>
      </c>
      <c r="Z26" s="460">
        <f t="shared" si="14"/>
        <v>0.19097067474819496</v>
      </c>
    </row>
    <row r="27" spans="1:26" ht="21" customHeight="1">
      <c r="A27" s="452" t="s">
        <v>338</v>
      </c>
      <c r="B27" s="494" t="s">
        <v>339</v>
      </c>
      <c r="C27" s="453">
        <v>13479</v>
      </c>
      <c r="D27" s="454">
        <v>11894</v>
      </c>
      <c r="E27" s="455">
        <v>75</v>
      </c>
      <c r="F27" s="454">
        <v>64</v>
      </c>
      <c r="G27" s="456">
        <f t="shared" si="6"/>
        <v>25512</v>
      </c>
      <c r="H27" s="457">
        <f t="shared" si="8"/>
        <v>0.006314885873140893</v>
      </c>
      <c r="I27" s="458">
        <v>13099</v>
      </c>
      <c r="J27" s="454">
        <v>11150</v>
      </c>
      <c r="K27" s="455">
        <v>13</v>
      </c>
      <c r="L27" s="454">
        <v>7</v>
      </c>
      <c r="M27" s="456">
        <f t="shared" si="9"/>
        <v>24269</v>
      </c>
      <c r="N27" s="459">
        <f t="shared" si="10"/>
        <v>0.05121760270303688</v>
      </c>
      <c r="O27" s="453">
        <v>13479</v>
      </c>
      <c r="P27" s="454">
        <v>11894</v>
      </c>
      <c r="Q27" s="455">
        <v>75</v>
      </c>
      <c r="R27" s="454">
        <v>64</v>
      </c>
      <c r="S27" s="456">
        <f t="shared" si="11"/>
        <v>25512</v>
      </c>
      <c r="T27" s="457">
        <f t="shared" si="12"/>
        <v>0.006314885873140893</v>
      </c>
      <c r="U27" s="458">
        <v>13099</v>
      </c>
      <c r="V27" s="454">
        <v>11150</v>
      </c>
      <c r="W27" s="455">
        <v>13</v>
      </c>
      <c r="X27" s="454">
        <v>7</v>
      </c>
      <c r="Y27" s="456">
        <f t="shared" si="13"/>
        <v>24269</v>
      </c>
      <c r="Z27" s="460">
        <f t="shared" si="14"/>
        <v>0.05121760270303688</v>
      </c>
    </row>
    <row r="28" spans="1:26" ht="21" customHeight="1">
      <c r="A28" s="452" t="s">
        <v>342</v>
      </c>
      <c r="B28" s="494" t="s">
        <v>343</v>
      </c>
      <c r="C28" s="453">
        <v>11731</v>
      </c>
      <c r="D28" s="454">
        <v>10447</v>
      </c>
      <c r="E28" s="455">
        <v>331</v>
      </c>
      <c r="F28" s="454">
        <v>314</v>
      </c>
      <c r="G28" s="456">
        <f t="shared" si="6"/>
        <v>22823</v>
      </c>
      <c r="H28" s="457">
        <f t="shared" si="8"/>
        <v>0.00564928818919311</v>
      </c>
      <c r="I28" s="458">
        <v>10825</v>
      </c>
      <c r="J28" s="454">
        <v>9739</v>
      </c>
      <c r="K28" s="455">
        <v>550</v>
      </c>
      <c r="L28" s="454">
        <v>524</v>
      </c>
      <c r="M28" s="456">
        <f t="shared" si="9"/>
        <v>21638</v>
      </c>
      <c r="N28" s="459">
        <f t="shared" si="10"/>
        <v>0.05476476568998989</v>
      </c>
      <c r="O28" s="453">
        <v>11731</v>
      </c>
      <c r="P28" s="454">
        <v>10447</v>
      </c>
      <c r="Q28" s="455">
        <v>331</v>
      </c>
      <c r="R28" s="454">
        <v>314</v>
      </c>
      <c r="S28" s="456">
        <f t="shared" si="11"/>
        <v>22823</v>
      </c>
      <c r="T28" s="457">
        <f t="shared" si="12"/>
        <v>0.00564928818919311</v>
      </c>
      <c r="U28" s="458">
        <v>10825</v>
      </c>
      <c r="V28" s="454">
        <v>9739</v>
      </c>
      <c r="W28" s="455">
        <v>550</v>
      </c>
      <c r="X28" s="454">
        <v>524</v>
      </c>
      <c r="Y28" s="456">
        <f t="shared" si="13"/>
        <v>21638</v>
      </c>
      <c r="Z28" s="460">
        <f t="shared" si="14"/>
        <v>0.05476476568998989</v>
      </c>
    </row>
    <row r="29" spans="1:26" ht="21" customHeight="1">
      <c r="A29" s="452" t="s">
        <v>344</v>
      </c>
      <c r="B29" s="494" t="s">
        <v>345</v>
      </c>
      <c r="C29" s="453">
        <v>9776</v>
      </c>
      <c r="D29" s="454">
        <v>8777</v>
      </c>
      <c r="E29" s="455">
        <v>6</v>
      </c>
      <c r="F29" s="454">
        <v>6</v>
      </c>
      <c r="G29" s="456">
        <f t="shared" si="6"/>
        <v>18565</v>
      </c>
      <c r="H29" s="457">
        <f t="shared" si="8"/>
        <v>0.004595322053733956</v>
      </c>
      <c r="I29" s="458">
        <v>9143</v>
      </c>
      <c r="J29" s="454">
        <v>7878</v>
      </c>
      <c r="K29" s="455">
        <v>47</v>
      </c>
      <c r="L29" s="454">
        <v>18</v>
      </c>
      <c r="M29" s="456">
        <f t="shared" si="9"/>
        <v>17086</v>
      </c>
      <c r="N29" s="459">
        <f t="shared" si="10"/>
        <v>0.08656209762378553</v>
      </c>
      <c r="O29" s="453">
        <v>9776</v>
      </c>
      <c r="P29" s="454">
        <v>8777</v>
      </c>
      <c r="Q29" s="455">
        <v>6</v>
      </c>
      <c r="R29" s="454">
        <v>6</v>
      </c>
      <c r="S29" s="456">
        <f t="shared" si="11"/>
        <v>18565</v>
      </c>
      <c r="T29" s="457">
        <f t="shared" si="12"/>
        <v>0.004595322053733956</v>
      </c>
      <c r="U29" s="458">
        <v>9143</v>
      </c>
      <c r="V29" s="454">
        <v>7878</v>
      </c>
      <c r="W29" s="455">
        <v>47</v>
      </c>
      <c r="X29" s="454">
        <v>18</v>
      </c>
      <c r="Y29" s="456">
        <f t="shared" si="13"/>
        <v>17086</v>
      </c>
      <c r="Z29" s="460">
        <f t="shared" si="14"/>
        <v>0.08656209762378553</v>
      </c>
    </row>
    <row r="30" spans="1:26" ht="21" customHeight="1">
      <c r="A30" s="452" t="s">
        <v>348</v>
      </c>
      <c r="B30" s="494" t="s">
        <v>349</v>
      </c>
      <c r="C30" s="453">
        <v>7887</v>
      </c>
      <c r="D30" s="454">
        <v>7364</v>
      </c>
      <c r="E30" s="455">
        <v>56</v>
      </c>
      <c r="F30" s="454">
        <v>62</v>
      </c>
      <c r="G30" s="456">
        <f t="shared" si="6"/>
        <v>15369</v>
      </c>
      <c r="H30" s="457">
        <f t="shared" si="8"/>
        <v>0.0038042286368886167</v>
      </c>
      <c r="I30" s="458">
        <v>7953</v>
      </c>
      <c r="J30" s="454">
        <v>7225</v>
      </c>
      <c r="K30" s="455">
        <v>77</v>
      </c>
      <c r="L30" s="454">
        <v>79</v>
      </c>
      <c r="M30" s="456">
        <f t="shared" si="9"/>
        <v>15334</v>
      </c>
      <c r="N30" s="459">
        <f t="shared" si="10"/>
        <v>0.0022825094561105264</v>
      </c>
      <c r="O30" s="453">
        <v>7887</v>
      </c>
      <c r="P30" s="454">
        <v>7364</v>
      </c>
      <c r="Q30" s="455">
        <v>56</v>
      </c>
      <c r="R30" s="454">
        <v>62</v>
      </c>
      <c r="S30" s="456">
        <f t="shared" si="11"/>
        <v>15369</v>
      </c>
      <c r="T30" s="457">
        <f t="shared" si="12"/>
        <v>0.0038042286368886167</v>
      </c>
      <c r="U30" s="458">
        <v>7953</v>
      </c>
      <c r="V30" s="454">
        <v>7225</v>
      </c>
      <c r="W30" s="455">
        <v>77</v>
      </c>
      <c r="X30" s="454">
        <v>79</v>
      </c>
      <c r="Y30" s="456">
        <f t="shared" si="13"/>
        <v>15334</v>
      </c>
      <c r="Z30" s="460">
        <f t="shared" si="14"/>
        <v>0.0022825094561105264</v>
      </c>
    </row>
    <row r="31" spans="1:26" ht="21" customHeight="1">
      <c r="A31" s="452" t="s">
        <v>346</v>
      </c>
      <c r="B31" s="494" t="s">
        <v>347</v>
      </c>
      <c r="C31" s="453">
        <v>4374</v>
      </c>
      <c r="D31" s="454">
        <v>3512</v>
      </c>
      <c r="E31" s="455">
        <v>3377</v>
      </c>
      <c r="F31" s="454">
        <v>3365</v>
      </c>
      <c r="G31" s="456">
        <f t="shared" si="6"/>
        <v>14628</v>
      </c>
      <c r="H31" s="457">
        <f t="shared" si="8"/>
        <v>0.003620811796499882</v>
      </c>
      <c r="I31" s="458">
        <v>5413</v>
      </c>
      <c r="J31" s="454">
        <v>5011</v>
      </c>
      <c r="K31" s="455">
        <v>3198</v>
      </c>
      <c r="L31" s="454">
        <v>3190</v>
      </c>
      <c r="M31" s="456">
        <f t="shared" si="9"/>
        <v>16812</v>
      </c>
      <c r="N31" s="459">
        <f t="shared" si="10"/>
        <v>-0.12990720913633114</v>
      </c>
      <c r="O31" s="453">
        <v>4374</v>
      </c>
      <c r="P31" s="454">
        <v>3512</v>
      </c>
      <c r="Q31" s="455">
        <v>3377</v>
      </c>
      <c r="R31" s="454">
        <v>3365</v>
      </c>
      <c r="S31" s="456">
        <f t="shared" si="11"/>
        <v>14628</v>
      </c>
      <c r="T31" s="457">
        <f t="shared" si="12"/>
        <v>0.003620811796499882</v>
      </c>
      <c r="U31" s="458">
        <v>5413</v>
      </c>
      <c r="V31" s="454">
        <v>5011</v>
      </c>
      <c r="W31" s="455">
        <v>3198</v>
      </c>
      <c r="X31" s="454">
        <v>3190</v>
      </c>
      <c r="Y31" s="456">
        <f t="shared" si="13"/>
        <v>16812</v>
      </c>
      <c r="Z31" s="460">
        <f t="shared" si="14"/>
        <v>-0.12990720913633114</v>
      </c>
    </row>
    <row r="32" spans="1:26" ht="21" customHeight="1">
      <c r="A32" s="452" t="s">
        <v>350</v>
      </c>
      <c r="B32" s="494" t="s">
        <v>351</v>
      </c>
      <c r="C32" s="453">
        <v>7829</v>
      </c>
      <c r="D32" s="454">
        <v>6459</v>
      </c>
      <c r="E32" s="455">
        <v>78</v>
      </c>
      <c r="F32" s="454">
        <v>75</v>
      </c>
      <c r="G32" s="456">
        <f t="shared" si="6"/>
        <v>14441</v>
      </c>
      <c r="H32" s="457">
        <f>G32/$G$9</f>
        <v>0.0035745244157270165</v>
      </c>
      <c r="I32" s="458">
        <v>7095</v>
      </c>
      <c r="J32" s="454">
        <v>6680</v>
      </c>
      <c r="K32" s="455">
        <v>509</v>
      </c>
      <c r="L32" s="454">
        <v>408</v>
      </c>
      <c r="M32" s="456">
        <f>SUM(I32:L32)</f>
        <v>14692</v>
      </c>
      <c r="N32" s="459">
        <f>IF(ISERROR(G32/M32-1),"         /0",(G32/M32-1))</f>
        <v>-0.01708412741628096</v>
      </c>
      <c r="O32" s="453">
        <v>7829</v>
      </c>
      <c r="P32" s="454">
        <v>6459</v>
      </c>
      <c r="Q32" s="455">
        <v>78</v>
      </c>
      <c r="R32" s="454">
        <v>75</v>
      </c>
      <c r="S32" s="456">
        <f>SUM(O32:R32)</f>
        <v>14441</v>
      </c>
      <c r="T32" s="457">
        <f>S32/$S$9</f>
        <v>0.0035745244157270165</v>
      </c>
      <c r="U32" s="458">
        <v>7095</v>
      </c>
      <c r="V32" s="454">
        <v>6680</v>
      </c>
      <c r="W32" s="455">
        <v>509</v>
      </c>
      <c r="X32" s="454">
        <v>408</v>
      </c>
      <c r="Y32" s="456">
        <f>SUM(U32:X32)</f>
        <v>14692</v>
      </c>
      <c r="Z32" s="460">
        <f>IF(ISERROR(S32/Y32-1),"         /0",IF(S32/Y32&gt;5,"  *  ",(S32/Y32-1)))</f>
        <v>-0.01708412741628096</v>
      </c>
    </row>
    <row r="33" spans="1:26" ht="21" customHeight="1">
      <c r="A33" s="452" t="s">
        <v>360</v>
      </c>
      <c r="B33" s="494" t="s">
        <v>361</v>
      </c>
      <c r="C33" s="453">
        <v>6748</v>
      </c>
      <c r="D33" s="454">
        <v>5335</v>
      </c>
      <c r="E33" s="455">
        <v>21</v>
      </c>
      <c r="F33" s="454">
        <v>16</v>
      </c>
      <c r="G33" s="456">
        <f t="shared" si="6"/>
        <v>12120</v>
      </c>
      <c r="H33" s="457">
        <f>G33/$G$9</f>
        <v>0.003000016336722626</v>
      </c>
      <c r="I33" s="458">
        <v>5746</v>
      </c>
      <c r="J33" s="454">
        <v>4847</v>
      </c>
      <c r="K33" s="455">
        <v>7</v>
      </c>
      <c r="L33" s="454">
        <v>10</v>
      </c>
      <c r="M33" s="456">
        <f>SUM(I33:L33)</f>
        <v>10610</v>
      </c>
      <c r="N33" s="459">
        <f>IF(ISERROR(G33/M33-1),"         /0",(G33/M33-1))</f>
        <v>0.14231856738925552</v>
      </c>
      <c r="O33" s="453">
        <v>6748</v>
      </c>
      <c r="P33" s="454">
        <v>5335</v>
      </c>
      <c r="Q33" s="455">
        <v>21</v>
      </c>
      <c r="R33" s="454">
        <v>16</v>
      </c>
      <c r="S33" s="456">
        <f>SUM(O33:R33)</f>
        <v>12120</v>
      </c>
      <c r="T33" s="457">
        <f>S33/$S$9</f>
        <v>0.003000016336722626</v>
      </c>
      <c r="U33" s="458">
        <v>5746</v>
      </c>
      <c r="V33" s="454">
        <v>4847</v>
      </c>
      <c r="W33" s="455">
        <v>7</v>
      </c>
      <c r="X33" s="454">
        <v>10</v>
      </c>
      <c r="Y33" s="456">
        <f>SUM(U33:X33)</f>
        <v>10610</v>
      </c>
      <c r="Z33" s="460">
        <f>IF(ISERROR(S33/Y33-1),"         /0",IF(S33/Y33&gt;5,"  *  ",(S33/Y33-1)))</f>
        <v>0.14231856738925552</v>
      </c>
    </row>
    <row r="34" spans="1:26" ht="21" customHeight="1">
      <c r="A34" s="452" t="s">
        <v>352</v>
      </c>
      <c r="B34" s="494" t="s">
        <v>353</v>
      </c>
      <c r="C34" s="453">
        <v>5504</v>
      </c>
      <c r="D34" s="454">
        <v>4996</v>
      </c>
      <c r="E34" s="455">
        <v>23</v>
      </c>
      <c r="F34" s="454">
        <v>23</v>
      </c>
      <c r="G34" s="456">
        <f t="shared" si="6"/>
        <v>10546</v>
      </c>
      <c r="H34" s="457">
        <f>G34/$G$9</f>
        <v>0.002610410254709308</v>
      </c>
      <c r="I34" s="458">
        <v>5868</v>
      </c>
      <c r="J34" s="454">
        <v>5433</v>
      </c>
      <c r="K34" s="455">
        <v>48</v>
      </c>
      <c r="L34" s="454">
        <v>37</v>
      </c>
      <c r="M34" s="456">
        <f>SUM(I34:L34)</f>
        <v>11386</v>
      </c>
      <c r="N34" s="459">
        <f>IF(ISERROR(G34/M34-1),"         /0",(G34/M34-1))</f>
        <v>-0.07377481117161422</v>
      </c>
      <c r="O34" s="453">
        <v>5504</v>
      </c>
      <c r="P34" s="454">
        <v>4996</v>
      </c>
      <c r="Q34" s="455">
        <v>23</v>
      </c>
      <c r="R34" s="454">
        <v>23</v>
      </c>
      <c r="S34" s="456">
        <f>SUM(O34:R34)</f>
        <v>10546</v>
      </c>
      <c r="T34" s="457">
        <f>S34/$S$9</f>
        <v>0.002610410254709308</v>
      </c>
      <c r="U34" s="458">
        <v>5868</v>
      </c>
      <c r="V34" s="454">
        <v>5433</v>
      </c>
      <c r="W34" s="455">
        <v>48</v>
      </c>
      <c r="X34" s="454">
        <v>37</v>
      </c>
      <c r="Y34" s="456">
        <f>SUM(U34:X34)</f>
        <v>11386</v>
      </c>
      <c r="Z34" s="460">
        <f>IF(ISERROR(S34/Y34-1),"         /0",IF(S34/Y34&gt;5,"  *  ",(S34/Y34-1)))</f>
        <v>-0.07377481117161422</v>
      </c>
    </row>
    <row r="35" spans="1:26" ht="21" customHeight="1">
      <c r="A35" s="452" t="s">
        <v>362</v>
      </c>
      <c r="B35" s="494" t="s">
        <v>363</v>
      </c>
      <c r="C35" s="453">
        <v>5236</v>
      </c>
      <c r="D35" s="454">
        <v>4258</v>
      </c>
      <c r="E35" s="455">
        <v>192</v>
      </c>
      <c r="F35" s="454">
        <v>287</v>
      </c>
      <c r="G35" s="456">
        <f t="shared" si="6"/>
        <v>9973</v>
      </c>
      <c r="H35" s="457">
        <f>G35/$G$9</f>
        <v>0.002468577799186035</v>
      </c>
      <c r="I35" s="458">
        <v>3640</v>
      </c>
      <c r="J35" s="454">
        <v>2848</v>
      </c>
      <c r="K35" s="455">
        <v>153</v>
      </c>
      <c r="L35" s="454">
        <v>265</v>
      </c>
      <c r="M35" s="456">
        <f>SUM(I35:L35)</f>
        <v>6906</v>
      </c>
      <c r="N35" s="459">
        <f>IF(ISERROR(G35/M35-1),"         /0",(G35/M35-1))</f>
        <v>0.44410657399362874</v>
      </c>
      <c r="O35" s="453">
        <v>5236</v>
      </c>
      <c r="P35" s="454">
        <v>4258</v>
      </c>
      <c r="Q35" s="455">
        <v>192</v>
      </c>
      <c r="R35" s="454">
        <v>287</v>
      </c>
      <c r="S35" s="456">
        <f>SUM(O35:R35)</f>
        <v>9973</v>
      </c>
      <c r="T35" s="457">
        <f>S35/$S$9</f>
        <v>0.002468577799186035</v>
      </c>
      <c r="U35" s="458">
        <v>3640</v>
      </c>
      <c r="V35" s="454">
        <v>2848</v>
      </c>
      <c r="W35" s="455">
        <v>153</v>
      </c>
      <c r="X35" s="454">
        <v>265</v>
      </c>
      <c r="Y35" s="456">
        <f>SUM(U35:X35)</f>
        <v>6906</v>
      </c>
      <c r="Z35" s="460">
        <f>IF(ISERROR(S35/Y35-1),"         /0",IF(S35/Y35&gt;5,"  *  ",(S35/Y35-1)))</f>
        <v>0.44410657399362874</v>
      </c>
    </row>
    <row r="36" spans="1:26" ht="21" customHeight="1">
      <c r="A36" s="452" t="s">
        <v>354</v>
      </c>
      <c r="B36" s="494" t="s">
        <v>355</v>
      </c>
      <c r="C36" s="453">
        <v>5374</v>
      </c>
      <c r="D36" s="454">
        <v>4492</v>
      </c>
      <c r="E36" s="455">
        <v>28</v>
      </c>
      <c r="F36" s="454">
        <v>28</v>
      </c>
      <c r="G36" s="456">
        <f t="shared" si="6"/>
        <v>9922</v>
      </c>
      <c r="H36" s="457">
        <f>G36/$G$9</f>
        <v>0.0024559539680661627</v>
      </c>
      <c r="I36" s="458">
        <v>6299</v>
      </c>
      <c r="J36" s="454">
        <v>5019</v>
      </c>
      <c r="K36" s="455">
        <v>18</v>
      </c>
      <c r="L36" s="454">
        <v>18</v>
      </c>
      <c r="M36" s="456">
        <f>SUM(I36:L36)</f>
        <v>11354</v>
      </c>
      <c r="N36" s="459">
        <f>IF(ISERROR(G36/M36-1),"         /0",(G36/M36-1))</f>
        <v>-0.12612295226351944</v>
      </c>
      <c r="O36" s="453">
        <v>5374</v>
      </c>
      <c r="P36" s="454">
        <v>4492</v>
      </c>
      <c r="Q36" s="455">
        <v>28</v>
      </c>
      <c r="R36" s="454">
        <v>28</v>
      </c>
      <c r="S36" s="456">
        <f>SUM(O36:R36)</f>
        <v>9922</v>
      </c>
      <c r="T36" s="457">
        <f>S36/$S$9</f>
        <v>0.0024559539680661627</v>
      </c>
      <c r="U36" s="458">
        <v>6299</v>
      </c>
      <c r="V36" s="454">
        <v>5019</v>
      </c>
      <c r="W36" s="455">
        <v>18</v>
      </c>
      <c r="X36" s="454">
        <v>18</v>
      </c>
      <c r="Y36" s="456">
        <f>SUM(U36:X36)</f>
        <v>11354</v>
      </c>
      <c r="Z36" s="460">
        <f>IF(ISERROR(S36/Y36-1),"         /0",IF(S36/Y36&gt;5,"  *  ",(S36/Y36-1)))</f>
        <v>-0.12612295226351944</v>
      </c>
    </row>
    <row r="37" spans="1:26" ht="21" customHeight="1">
      <c r="A37" s="452" t="s">
        <v>356</v>
      </c>
      <c r="B37" s="494" t="s">
        <v>357</v>
      </c>
      <c r="C37" s="453">
        <v>4235</v>
      </c>
      <c r="D37" s="454">
        <v>4209</v>
      </c>
      <c r="E37" s="455">
        <v>147</v>
      </c>
      <c r="F37" s="454">
        <v>123</v>
      </c>
      <c r="G37" s="456">
        <f t="shared" si="6"/>
        <v>8714</v>
      </c>
      <c r="H37" s="457">
        <f aca="true" t="shared" si="15" ref="H37:H49">G37/$G$9</f>
        <v>0.002156942438795459</v>
      </c>
      <c r="I37" s="458">
        <v>5607</v>
      </c>
      <c r="J37" s="454">
        <v>5403</v>
      </c>
      <c r="K37" s="455">
        <v>56</v>
      </c>
      <c r="L37" s="454">
        <v>55</v>
      </c>
      <c r="M37" s="456">
        <f aca="true" t="shared" si="16" ref="M37:M49">SUM(I37:L37)</f>
        <v>11121</v>
      </c>
      <c r="N37" s="459">
        <f aca="true" t="shared" si="17" ref="N37:N49">IF(ISERROR(G37/M37-1),"         /0",(G37/M37-1))</f>
        <v>-0.21643737074004132</v>
      </c>
      <c r="O37" s="453">
        <v>4235</v>
      </c>
      <c r="P37" s="454">
        <v>4209</v>
      </c>
      <c r="Q37" s="455">
        <v>147</v>
      </c>
      <c r="R37" s="454">
        <v>123</v>
      </c>
      <c r="S37" s="456">
        <f aca="true" t="shared" si="18" ref="S37:S49">SUM(O37:R37)</f>
        <v>8714</v>
      </c>
      <c r="T37" s="457">
        <f aca="true" t="shared" si="19" ref="T37:T49">S37/$S$9</f>
        <v>0.002156942438795459</v>
      </c>
      <c r="U37" s="458">
        <v>5607</v>
      </c>
      <c r="V37" s="454">
        <v>5403</v>
      </c>
      <c r="W37" s="455">
        <v>56</v>
      </c>
      <c r="X37" s="454">
        <v>55</v>
      </c>
      <c r="Y37" s="456">
        <f aca="true" t="shared" si="20" ref="Y37:Y49">SUM(U37:X37)</f>
        <v>11121</v>
      </c>
      <c r="Z37" s="460">
        <f aca="true" t="shared" si="21" ref="Z37:Z49">IF(ISERROR(S37/Y37-1),"         /0",IF(S37/Y37&gt;5,"  *  ",(S37/Y37-1)))</f>
        <v>-0.21643737074004132</v>
      </c>
    </row>
    <row r="38" spans="1:26" ht="21" customHeight="1">
      <c r="A38" s="452" t="s">
        <v>364</v>
      </c>
      <c r="B38" s="494" t="s">
        <v>365</v>
      </c>
      <c r="C38" s="453">
        <v>2991</v>
      </c>
      <c r="D38" s="454">
        <v>2933</v>
      </c>
      <c r="E38" s="455">
        <v>0</v>
      </c>
      <c r="F38" s="454">
        <v>0</v>
      </c>
      <c r="G38" s="456">
        <f t="shared" si="6"/>
        <v>5924</v>
      </c>
      <c r="H38" s="457">
        <f t="shared" si="15"/>
        <v>0.0014663446187083197</v>
      </c>
      <c r="I38" s="458">
        <v>3468</v>
      </c>
      <c r="J38" s="454">
        <v>3147</v>
      </c>
      <c r="K38" s="455">
        <v>1</v>
      </c>
      <c r="L38" s="454">
        <v>14</v>
      </c>
      <c r="M38" s="456">
        <f t="shared" si="16"/>
        <v>6630</v>
      </c>
      <c r="N38" s="459">
        <f t="shared" si="17"/>
        <v>-0.1064856711915535</v>
      </c>
      <c r="O38" s="453">
        <v>2991</v>
      </c>
      <c r="P38" s="454">
        <v>2933</v>
      </c>
      <c r="Q38" s="455">
        <v>0</v>
      </c>
      <c r="R38" s="454">
        <v>0</v>
      </c>
      <c r="S38" s="456">
        <f t="shared" si="18"/>
        <v>5924</v>
      </c>
      <c r="T38" s="457">
        <f t="shared" si="19"/>
        <v>0.0014663446187083197</v>
      </c>
      <c r="U38" s="458">
        <v>3468</v>
      </c>
      <c r="V38" s="454">
        <v>3147</v>
      </c>
      <c r="W38" s="455">
        <v>1</v>
      </c>
      <c r="X38" s="454">
        <v>14</v>
      </c>
      <c r="Y38" s="456">
        <f t="shared" si="20"/>
        <v>6630</v>
      </c>
      <c r="Z38" s="460">
        <f t="shared" si="21"/>
        <v>-0.1064856711915535</v>
      </c>
    </row>
    <row r="39" spans="1:26" ht="21" customHeight="1">
      <c r="A39" s="452" t="s">
        <v>366</v>
      </c>
      <c r="B39" s="494" t="s">
        <v>367</v>
      </c>
      <c r="C39" s="453">
        <v>1495</v>
      </c>
      <c r="D39" s="454">
        <v>1326</v>
      </c>
      <c r="E39" s="455">
        <v>1589</v>
      </c>
      <c r="F39" s="454">
        <v>1353</v>
      </c>
      <c r="G39" s="456">
        <f t="shared" si="6"/>
        <v>5763</v>
      </c>
      <c r="H39" s="457">
        <f t="shared" si="15"/>
        <v>0.0014264929165455852</v>
      </c>
      <c r="I39" s="458">
        <v>1706</v>
      </c>
      <c r="J39" s="454">
        <v>1643</v>
      </c>
      <c r="K39" s="455">
        <v>1367</v>
      </c>
      <c r="L39" s="454">
        <v>1222</v>
      </c>
      <c r="M39" s="456">
        <f t="shared" si="16"/>
        <v>5938</v>
      </c>
      <c r="N39" s="459">
        <f t="shared" si="17"/>
        <v>-0.029471202425058962</v>
      </c>
      <c r="O39" s="453">
        <v>1495</v>
      </c>
      <c r="P39" s="454">
        <v>1326</v>
      </c>
      <c r="Q39" s="455">
        <v>1589</v>
      </c>
      <c r="R39" s="454">
        <v>1353</v>
      </c>
      <c r="S39" s="456">
        <f t="shared" si="18"/>
        <v>5763</v>
      </c>
      <c r="T39" s="457">
        <f t="shared" si="19"/>
        <v>0.0014264929165455852</v>
      </c>
      <c r="U39" s="458">
        <v>1706</v>
      </c>
      <c r="V39" s="454">
        <v>1643</v>
      </c>
      <c r="W39" s="455">
        <v>1367</v>
      </c>
      <c r="X39" s="454">
        <v>1222</v>
      </c>
      <c r="Y39" s="456">
        <f t="shared" si="20"/>
        <v>5938</v>
      </c>
      <c r="Z39" s="460">
        <f t="shared" si="21"/>
        <v>-0.029471202425058962</v>
      </c>
    </row>
    <row r="40" spans="1:26" ht="21" customHeight="1">
      <c r="A40" s="452" t="s">
        <v>368</v>
      </c>
      <c r="B40" s="494" t="s">
        <v>369</v>
      </c>
      <c r="C40" s="453">
        <v>2473</v>
      </c>
      <c r="D40" s="454">
        <v>2363</v>
      </c>
      <c r="E40" s="455">
        <v>0</v>
      </c>
      <c r="F40" s="454">
        <v>0</v>
      </c>
      <c r="G40" s="456">
        <f t="shared" si="6"/>
        <v>4836</v>
      </c>
      <c r="H40" s="457">
        <f t="shared" si="15"/>
        <v>0.0011970362214843745</v>
      </c>
      <c r="I40" s="458">
        <v>2862</v>
      </c>
      <c r="J40" s="454">
        <v>2875</v>
      </c>
      <c r="K40" s="455"/>
      <c r="L40" s="454"/>
      <c r="M40" s="456">
        <f t="shared" si="16"/>
        <v>5737</v>
      </c>
      <c r="N40" s="459">
        <f t="shared" si="17"/>
        <v>-0.15705072337458603</v>
      </c>
      <c r="O40" s="453">
        <v>2473</v>
      </c>
      <c r="P40" s="454">
        <v>2363</v>
      </c>
      <c r="Q40" s="455"/>
      <c r="R40" s="454"/>
      <c r="S40" s="456">
        <f t="shared" si="18"/>
        <v>4836</v>
      </c>
      <c r="T40" s="457">
        <f t="shared" si="19"/>
        <v>0.0011970362214843745</v>
      </c>
      <c r="U40" s="458">
        <v>2862</v>
      </c>
      <c r="V40" s="454">
        <v>2875</v>
      </c>
      <c r="W40" s="455"/>
      <c r="X40" s="454"/>
      <c r="Y40" s="456">
        <f t="shared" si="20"/>
        <v>5737</v>
      </c>
      <c r="Z40" s="460">
        <f t="shared" si="21"/>
        <v>-0.15705072337458603</v>
      </c>
    </row>
    <row r="41" spans="1:26" ht="21" customHeight="1">
      <c r="A41" s="452" t="s">
        <v>376</v>
      </c>
      <c r="B41" s="494" t="s">
        <v>377</v>
      </c>
      <c r="C41" s="453">
        <v>689</v>
      </c>
      <c r="D41" s="454">
        <v>570</v>
      </c>
      <c r="E41" s="455">
        <v>2141</v>
      </c>
      <c r="F41" s="454">
        <v>1416</v>
      </c>
      <c r="G41" s="456">
        <f t="shared" si="6"/>
        <v>4816</v>
      </c>
      <c r="H41" s="457">
        <f t="shared" si="15"/>
        <v>0.0011920856994765813</v>
      </c>
      <c r="I41" s="458">
        <v>418</v>
      </c>
      <c r="J41" s="454">
        <v>345</v>
      </c>
      <c r="K41" s="455">
        <v>1723</v>
      </c>
      <c r="L41" s="454">
        <v>1184</v>
      </c>
      <c r="M41" s="456">
        <f t="shared" si="16"/>
        <v>3670</v>
      </c>
      <c r="N41" s="459">
        <f t="shared" si="17"/>
        <v>0.31226158038147145</v>
      </c>
      <c r="O41" s="453">
        <v>689</v>
      </c>
      <c r="P41" s="454">
        <v>570</v>
      </c>
      <c r="Q41" s="455">
        <v>2141</v>
      </c>
      <c r="R41" s="454">
        <v>1416</v>
      </c>
      <c r="S41" s="456">
        <f t="shared" si="18"/>
        <v>4816</v>
      </c>
      <c r="T41" s="457">
        <f t="shared" si="19"/>
        <v>0.0011920856994765813</v>
      </c>
      <c r="U41" s="458">
        <v>418</v>
      </c>
      <c r="V41" s="454">
        <v>345</v>
      </c>
      <c r="W41" s="455">
        <v>1723</v>
      </c>
      <c r="X41" s="454">
        <v>1184</v>
      </c>
      <c r="Y41" s="456">
        <f t="shared" si="20"/>
        <v>3670</v>
      </c>
      <c r="Z41" s="460">
        <f t="shared" si="21"/>
        <v>0.31226158038147145</v>
      </c>
    </row>
    <row r="42" spans="1:26" ht="21" customHeight="1">
      <c r="A42" s="452" t="s">
        <v>372</v>
      </c>
      <c r="B42" s="494" t="s">
        <v>373</v>
      </c>
      <c r="C42" s="453">
        <v>2682</v>
      </c>
      <c r="D42" s="454">
        <v>1932</v>
      </c>
      <c r="E42" s="455">
        <v>19</v>
      </c>
      <c r="F42" s="454">
        <v>20</v>
      </c>
      <c r="G42" s="456">
        <f t="shared" si="6"/>
        <v>4653</v>
      </c>
      <c r="H42" s="457">
        <f t="shared" si="15"/>
        <v>0.0011517389451130675</v>
      </c>
      <c r="I42" s="458">
        <v>2690</v>
      </c>
      <c r="J42" s="454">
        <v>1957</v>
      </c>
      <c r="K42" s="455">
        <v>206</v>
      </c>
      <c r="L42" s="454">
        <v>153</v>
      </c>
      <c r="M42" s="456">
        <f t="shared" si="16"/>
        <v>5006</v>
      </c>
      <c r="N42" s="459">
        <f t="shared" si="17"/>
        <v>-0.07051538154214942</v>
      </c>
      <c r="O42" s="453">
        <v>2682</v>
      </c>
      <c r="P42" s="454">
        <v>1932</v>
      </c>
      <c r="Q42" s="455">
        <v>19</v>
      </c>
      <c r="R42" s="454">
        <v>20</v>
      </c>
      <c r="S42" s="456">
        <f t="shared" si="18"/>
        <v>4653</v>
      </c>
      <c r="T42" s="457">
        <f t="shared" si="19"/>
        <v>0.0011517389451130675</v>
      </c>
      <c r="U42" s="458">
        <v>2690</v>
      </c>
      <c r="V42" s="454">
        <v>1957</v>
      </c>
      <c r="W42" s="455">
        <v>206</v>
      </c>
      <c r="X42" s="454">
        <v>153</v>
      </c>
      <c r="Y42" s="456">
        <f t="shared" si="20"/>
        <v>5006</v>
      </c>
      <c r="Z42" s="460">
        <f t="shared" si="21"/>
        <v>-0.07051538154214942</v>
      </c>
    </row>
    <row r="43" spans="1:26" ht="21" customHeight="1">
      <c r="A43" s="452" t="s">
        <v>370</v>
      </c>
      <c r="B43" s="494" t="s">
        <v>371</v>
      </c>
      <c r="C43" s="453">
        <v>2040</v>
      </c>
      <c r="D43" s="454">
        <v>2054</v>
      </c>
      <c r="E43" s="455">
        <v>232</v>
      </c>
      <c r="F43" s="454">
        <v>223</v>
      </c>
      <c r="G43" s="456">
        <f t="shared" si="6"/>
        <v>4549</v>
      </c>
      <c r="H43" s="457">
        <f t="shared" si="15"/>
        <v>0.0011259962306725433</v>
      </c>
      <c r="I43" s="458">
        <v>2286</v>
      </c>
      <c r="J43" s="454">
        <v>2438</v>
      </c>
      <c r="K43" s="455">
        <v>440</v>
      </c>
      <c r="L43" s="454">
        <v>230</v>
      </c>
      <c r="M43" s="456">
        <f t="shared" si="16"/>
        <v>5394</v>
      </c>
      <c r="N43" s="459">
        <f t="shared" si="17"/>
        <v>-0.15665554319614383</v>
      </c>
      <c r="O43" s="453">
        <v>2040</v>
      </c>
      <c r="P43" s="454">
        <v>2054</v>
      </c>
      <c r="Q43" s="455">
        <v>232</v>
      </c>
      <c r="R43" s="454">
        <v>223</v>
      </c>
      <c r="S43" s="456">
        <f t="shared" si="18"/>
        <v>4549</v>
      </c>
      <c r="T43" s="457">
        <f t="shared" si="19"/>
        <v>0.0011259962306725433</v>
      </c>
      <c r="U43" s="458">
        <v>2286</v>
      </c>
      <c r="V43" s="454">
        <v>2438</v>
      </c>
      <c r="W43" s="455">
        <v>440</v>
      </c>
      <c r="X43" s="454">
        <v>230</v>
      </c>
      <c r="Y43" s="456">
        <f t="shared" si="20"/>
        <v>5394</v>
      </c>
      <c r="Z43" s="460">
        <f t="shared" si="21"/>
        <v>-0.15665554319614383</v>
      </c>
    </row>
    <row r="44" spans="1:26" ht="21" customHeight="1">
      <c r="A44" s="452" t="s">
        <v>374</v>
      </c>
      <c r="B44" s="494" t="s">
        <v>375</v>
      </c>
      <c r="C44" s="453">
        <v>1636</v>
      </c>
      <c r="D44" s="454">
        <v>1737</v>
      </c>
      <c r="E44" s="455">
        <v>284</v>
      </c>
      <c r="F44" s="454">
        <v>424</v>
      </c>
      <c r="G44" s="456">
        <f t="shared" si="6"/>
        <v>4081</v>
      </c>
      <c r="H44" s="457">
        <f t="shared" si="15"/>
        <v>0.0010101540156901845</v>
      </c>
      <c r="I44" s="458">
        <v>1770</v>
      </c>
      <c r="J44" s="454">
        <v>1776</v>
      </c>
      <c r="K44" s="455">
        <v>117</v>
      </c>
      <c r="L44" s="454">
        <v>162</v>
      </c>
      <c r="M44" s="456">
        <f t="shared" si="16"/>
        <v>3825</v>
      </c>
      <c r="N44" s="459">
        <f t="shared" si="17"/>
        <v>0.0669281045751633</v>
      </c>
      <c r="O44" s="453">
        <v>1636</v>
      </c>
      <c r="P44" s="454">
        <v>1737</v>
      </c>
      <c r="Q44" s="455">
        <v>284</v>
      </c>
      <c r="R44" s="454">
        <v>424</v>
      </c>
      <c r="S44" s="456">
        <f t="shared" si="18"/>
        <v>4081</v>
      </c>
      <c r="T44" s="457">
        <f t="shared" si="19"/>
        <v>0.0010101540156901845</v>
      </c>
      <c r="U44" s="458">
        <v>1770</v>
      </c>
      <c r="V44" s="454">
        <v>1776</v>
      </c>
      <c r="W44" s="455">
        <v>117</v>
      </c>
      <c r="X44" s="454">
        <v>162</v>
      </c>
      <c r="Y44" s="456">
        <f t="shared" si="20"/>
        <v>3825</v>
      </c>
      <c r="Z44" s="460">
        <f t="shared" si="21"/>
        <v>0.0669281045751633</v>
      </c>
    </row>
    <row r="45" spans="1:26" ht="21" customHeight="1">
      <c r="A45" s="452" t="s">
        <v>380</v>
      </c>
      <c r="B45" s="494" t="s">
        <v>380</v>
      </c>
      <c r="C45" s="453">
        <v>821</v>
      </c>
      <c r="D45" s="454">
        <v>1032</v>
      </c>
      <c r="E45" s="455">
        <v>699</v>
      </c>
      <c r="F45" s="454">
        <v>833</v>
      </c>
      <c r="G45" s="456">
        <f t="shared" si="6"/>
        <v>3385</v>
      </c>
      <c r="H45" s="457">
        <f t="shared" si="15"/>
        <v>0.0008378758498189841</v>
      </c>
      <c r="I45" s="458">
        <v>875</v>
      </c>
      <c r="J45" s="454">
        <v>1062</v>
      </c>
      <c r="K45" s="455">
        <v>534</v>
      </c>
      <c r="L45" s="454">
        <v>350</v>
      </c>
      <c r="M45" s="456">
        <f t="shared" si="16"/>
        <v>2821</v>
      </c>
      <c r="N45" s="459">
        <f t="shared" si="17"/>
        <v>0.19992910315490953</v>
      </c>
      <c r="O45" s="453">
        <v>821</v>
      </c>
      <c r="P45" s="454">
        <v>1032</v>
      </c>
      <c r="Q45" s="455">
        <v>699</v>
      </c>
      <c r="R45" s="454">
        <v>833</v>
      </c>
      <c r="S45" s="456">
        <f t="shared" si="18"/>
        <v>3385</v>
      </c>
      <c r="T45" s="457">
        <f t="shared" si="19"/>
        <v>0.0008378758498189841</v>
      </c>
      <c r="U45" s="458">
        <v>875</v>
      </c>
      <c r="V45" s="454">
        <v>1062</v>
      </c>
      <c r="W45" s="455">
        <v>534</v>
      </c>
      <c r="X45" s="454">
        <v>350</v>
      </c>
      <c r="Y45" s="456">
        <f t="shared" si="20"/>
        <v>2821</v>
      </c>
      <c r="Z45" s="460">
        <f t="shared" si="21"/>
        <v>0.19992910315490953</v>
      </c>
    </row>
    <row r="46" spans="1:26" ht="21" customHeight="1">
      <c r="A46" s="452" t="s">
        <v>378</v>
      </c>
      <c r="B46" s="494" t="s">
        <v>379</v>
      </c>
      <c r="C46" s="453">
        <v>1228</v>
      </c>
      <c r="D46" s="454">
        <v>938</v>
      </c>
      <c r="E46" s="455">
        <v>623</v>
      </c>
      <c r="F46" s="454">
        <v>495</v>
      </c>
      <c r="G46" s="456">
        <f t="shared" si="6"/>
        <v>3284</v>
      </c>
      <c r="H46" s="457">
        <f t="shared" si="15"/>
        <v>0.000812875713679629</v>
      </c>
      <c r="I46" s="458">
        <v>1153</v>
      </c>
      <c r="J46" s="454">
        <v>976</v>
      </c>
      <c r="K46" s="455">
        <v>710</v>
      </c>
      <c r="L46" s="454">
        <v>481</v>
      </c>
      <c r="M46" s="456">
        <f t="shared" si="16"/>
        <v>3320</v>
      </c>
      <c r="N46" s="459">
        <f t="shared" si="17"/>
        <v>-0.010843373493975905</v>
      </c>
      <c r="O46" s="453">
        <v>1228</v>
      </c>
      <c r="P46" s="454">
        <v>938</v>
      </c>
      <c r="Q46" s="455">
        <v>623</v>
      </c>
      <c r="R46" s="454">
        <v>495</v>
      </c>
      <c r="S46" s="456">
        <f t="shared" si="18"/>
        <v>3284</v>
      </c>
      <c r="T46" s="457">
        <f t="shared" si="19"/>
        <v>0.000812875713679629</v>
      </c>
      <c r="U46" s="458">
        <v>1153</v>
      </c>
      <c r="V46" s="454">
        <v>976</v>
      </c>
      <c r="W46" s="455">
        <v>710</v>
      </c>
      <c r="X46" s="454">
        <v>481</v>
      </c>
      <c r="Y46" s="456">
        <f t="shared" si="20"/>
        <v>3320</v>
      </c>
      <c r="Z46" s="460">
        <f t="shared" si="21"/>
        <v>-0.010843373493975905</v>
      </c>
    </row>
    <row r="47" spans="1:26" ht="21" customHeight="1">
      <c r="A47" s="452" t="s">
        <v>358</v>
      </c>
      <c r="B47" s="494" t="s">
        <v>359</v>
      </c>
      <c r="C47" s="453">
        <v>0</v>
      </c>
      <c r="D47" s="454">
        <v>0</v>
      </c>
      <c r="E47" s="455">
        <v>1459</v>
      </c>
      <c r="F47" s="454">
        <v>1572</v>
      </c>
      <c r="G47" s="456">
        <f t="shared" si="6"/>
        <v>3031</v>
      </c>
      <c r="H47" s="457">
        <f t="shared" si="15"/>
        <v>0.000750251610281046</v>
      </c>
      <c r="I47" s="458"/>
      <c r="J47" s="454"/>
      <c r="K47" s="455">
        <v>5450</v>
      </c>
      <c r="L47" s="454">
        <v>5587</v>
      </c>
      <c r="M47" s="456">
        <f t="shared" si="16"/>
        <v>11037</v>
      </c>
      <c r="N47" s="459">
        <f t="shared" si="17"/>
        <v>-0.7253782730814533</v>
      </c>
      <c r="O47" s="453"/>
      <c r="P47" s="454"/>
      <c r="Q47" s="455">
        <v>1459</v>
      </c>
      <c r="R47" s="454">
        <v>1572</v>
      </c>
      <c r="S47" s="456">
        <f t="shared" si="18"/>
        <v>3031</v>
      </c>
      <c r="T47" s="457">
        <f t="shared" si="19"/>
        <v>0.000750251610281046</v>
      </c>
      <c r="U47" s="458"/>
      <c r="V47" s="454"/>
      <c r="W47" s="455">
        <v>5450</v>
      </c>
      <c r="X47" s="454">
        <v>5587</v>
      </c>
      <c r="Y47" s="456">
        <f t="shared" si="20"/>
        <v>11037</v>
      </c>
      <c r="Z47" s="460">
        <f t="shared" si="21"/>
        <v>-0.7253782730814533</v>
      </c>
    </row>
    <row r="48" spans="1:26" ht="21" customHeight="1">
      <c r="A48" s="452" t="s">
        <v>381</v>
      </c>
      <c r="B48" s="494" t="s">
        <v>382</v>
      </c>
      <c r="C48" s="453">
        <v>1388</v>
      </c>
      <c r="D48" s="454">
        <v>1496</v>
      </c>
      <c r="E48" s="455">
        <v>66</v>
      </c>
      <c r="F48" s="454">
        <v>80</v>
      </c>
      <c r="G48" s="456">
        <f t="shared" si="6"/>
        <v>3030</v>
      </c>
      <c r="H48" s="457">
        <f t="shared" si="15"/>
        <v>0.0007500040841806564</v>
      </c>
      <c r="I48" s="458">
        <v>1283</v>
      </c>
      <c r="J48" s="454">
        <v>1346</v>
      </c>
      <c r="K48" s="455">
        <v>39</v>
      </c>
      <c r="L48" s="454">
        <v>74</v>
      </c>
      <c r="M48" s="456">
        <f t="shared" si="16"/>
        <v>2742</v>
      </c>
      <c r="N48" s="459">
        <f t="shared" si="17"/>
        <v>0.10503282275711157</v>
      </c>
      <c r="O48" s="453">
        <v>1388</v>
      </c>
      <c r="P48" s="454">
        <v>1496</v>
      </c>
      <c r="Q48" s="455">
        <v>66</v>
      </c>
      <c r="R48" s="454">
        <v>80</v>
      </c>
      <c r="S48" s="456">
        <f t="shared" si="18"/>
        <v>3030</v>
      </c>
      <c r="T48" s="457">
        <f t="shared" si="19"/>
        <v>0.0007500040841806564</v>
      </c>
      <c r="U48" s="458">
        <v>1283</v>
      </c>
      <c r="V48" s="454">
        <v>1346</v>
      </c>
      <c r="W48" s="455">
        <v>39</v>
      </c>
      <c r="X48" s="454">
        <v>74</v>
      </c>
      <c r="Y48" s="456">
        <f t="shared" si="20"/>
        <v>2742</v>
      </c>
      <c r="Z48" s="460">
        <f t="shared" si="21"/>
        <v>0.10503282275711157</v>
      </c>
    </row>
    <row r="49" spans="1:26" ht="21" customHeight="1">
      <c r="A49" s="452" t="s">
        <v>383</v>
      </c>
      <c r="B49" s="494" t="s">
        <v>384</v>
      </c>
      <c r="C49" s="453">
        <v>360</v>
      </c>
      <c r="D49" s="454">
        <v>273</v>
      </c>
      <c r="E49" s="455">
        <v>1527</v>
      </c>
      <c r="F49" s="454">
        <v>812</v>
      </c>
      <c r="G49" s="456">
        <f t="shared" si="6"/>
        <v>2972</v>
      </c>
      <c r="H49" s="457">
        <f t="shared" si="15"/>
        <v>0.0007356475703580564</v>
      </c>
      <c r="I49" s="458">
        <v>555</v>
      </c>
      <c r="J49" s="454">
        <v>433</v>
      </c>
      <c r="K49" s="455">
        <v>872</v>
      </c>
      <c r="L49" s="454">
        <v>504</v>
      </c>
      <c r="M49" s="456">
        <f t="shared" si="16"/>
        <v>2364</v>
      </c>
      <c r="N49" s="459">
        <f t="shared" si="17"/>
        <v>0.25719120135363793</v>
      </c>
      <c r="O49" s="453">
        <v>360</v>
      </c>
      <c r="P49" s="454">
        <v>273</v>
      </c>
      <c r="Q49" s="455">
        <v>1527</v>
      </c>
      <c r="R49" s="454">
        <v>812</v>
      </c>
      <c r="S49" s="456">
        <f t="shared" si="18"/>
        <v>2972</v>
      </c>
      <c r="T49" s="457">
        <f t="shared" si="19"/>
        <v>0.0007356475703580564</v>
      </c>
      <c r="U49" s="458">
        <v>555</v>
      </c>
      <c r="V49" s="454">
        <v>433</v>
      </c>
      <c r="W49" s="455">
        <v>872</v>
      </c>
      <c r="X49" s="454">
        <v>504</v>
      </c>
      <c r="Y49" s="456">
        <f t="shared" si="20"/>
        <v>2364</v>
      </c>
      <c r="Z49" s="460">
        <f t="shared" si="21"/>
        <v>0.25719120135363793</v>
      </c>
    </row>
    <row r="50" spans="1:26" ht="21" customHeight="1">
      <c r="A50" s="452" t="s">
        <v>356</v>
      </c>
      <c r="B50" s="494" t="s">
        <v>400</v>
      </c>
      <c r="C50" s="453">
        <v>799</v>
      </c>
      <c r="D50" s="454">
        <v>854</v>
      </c>
      <c r="E50" s="455">
        <v>152</v>
      </c>
      <c r="F50" s="454">
        <v>884</v>
      </c>
      <c r="G50" s="456">
        <f t="shared" si="6"/>
        <v>2689</v>
      </c>
      <c r="H50" s="457">
        <f aca="true" t="shared" si="22" ref="H50:H64">G50/$G$9</f>
        <v>0.0006655976839477839</v>
      </c>
      <c r="I50" s="458">
        <v>340</v>
      </c>
      <c r="J50" s="454">
        <v>387</v>
      </c>
      <c r="K50" s="455">
        <v>89</v>
      </c>
      <c r="L50" s="454">
        <v>119</v>
      </c>
      <c r="M50" s="456">
        <f aca="true" t="shared" si="23" ref="M50:M64">SUM(I50:L50)</f>
        <v>935</v>
      </c>
      <c r="N50" s="459">
        <f aca="true" t="shared" si="24" ref="N50:N64">IF(ISERROR(G50/M50-1),"         /0",(G50/M50-1))</f>
        <v>1.8759358288770054</v>
      </c>
      <c r="O50" s="453">
        <v>799</v>
      </c>
      <c r="P50" s="454">
        <v>854</v>
      </c>
      <c r="Q50" s="455">
        <v>152</v>
      </c>
      <c r="R50" s="454">
        <v>884</v>
      </c>
      <c r="S50" s="456">
        <f aca="true" t="shared" si="25" ref="S50:S64">SUM(O50:R50)</f>
        <v>2689</v>
      </c>
      <c r="T50" s="457">
        <f aca="true" t="shared" si="26" ref="T50:T64">S50/$S$9</f>
        <v>0.0006655976839477839</v>
      </c>
      <c r="U50" s="458">
        <v>340</v>
      </c>
      <c r="V50" s="454">
        <v>387</v>
      </c>
      <c r="W50" s="455">
        <v>89</v>
      </c>
      <c r="X50" s="454">
        <v>119</v>
      </c>
      <c r="Y50" s="456">
        <f aca="true" t="shared" si="27" ref="Y50:Y64">SUM(U50:X50)</f>
        <v>935</v>
      </c>
      <c r="Z50" s="460">
        <f aca="true" t="shared" si="28" ref="Z50:Z64">IF(ISERROR(S50/Y50-1),"         /0",IF(S50/Y50&gt;5,"  *  ",(S50/Y50-1)))</f>
        <v>1.8759358288770054</v>
      </c>
    </row>
    <row r="51" spans="1:26" ht="21" customHeight="1">
      <c r="A51" s="452" t="s">
        <v>389</v>
      </c>
      <c r="B51" s="494" t="s">
        <v>389</v>
      </c>
      <c r="C51" s="453">
        <v>1481</v>
      </c>
      <c r="D51" s="454">
        <v>1068</v>
      </c>
      <c r="E51" s="455">
        <v>32</v>
      </c>
      <c r="F51" s="454">
        <v>3</v>
      </c>
      <c r="G51" s="456">
        <f t="shared" si="6"/>
        <v>2584</v>
      </c>
      <c r="H51" s="457">
        <f t="shared" si="22"/>
        <v>0.0006396074434068701</v>
      </c>
      <c r="I51" s="458">
        <v>1099</v>
      </c>
      <c r="J51" s="454">
        <v>856</v>
      </c>
      <c r="K51" s="455"/>
      <c r="L51" s="454"/>
      <c r="M51" s="456">
        <f t="shared" si="23"/>
        <v>1955</v>
      </c>
      <c r="N51" s="459">
        <f t="shared" si="24"/>
        <v>0.3217391304347825</v>
      </c>
      <c r="O51" s="453">
        <v>1481</v>
      </c>
      <c r="P51" s="454">
        <v>1068</v>
      </c>
      <c r="Q51" s="455">
        <v>32</v>
      </c>
      <c r="R51" s="454">
        <v>3</v>
      </c>
      <c r="S51" s="456">
        <f t="shared" si="25"/>
        <v>2584</v>
      </c>
      <c r="T51" s="457">
        <f t="shared" si="26"/>
        <v>0.0006396074434068701</v>
      </c>
      <c r="U51" s="458">
        <v>1099</v>
      </c>
      <c r="V51" s="454">
        <v>856</v>
      </c>
      <c r="W51" s="455"/>
      <c r="X51" s="454"/>
      <c r="Y51" s="456">
        <f t="shared" si="27"/>
        <v>1955</v>
      </c>
      <c r="Z51" s="460">
        <f t="shared" si="28"/>
        <v>0.3217391304347825</v>
      </c>
    </row>
    <row r="52" spans="1:26" ht="21" customHeight="1">
      <c r="A52" s="452" t="s">
        <v>387</v>
      </c>
      <c r="B52" s="494" t="s">
        <v>388</v>
      </c>
      <c r="C52" s="453">
        <v>1246</v>
      </c>
      <c r="D52" s="454">
        <v>969</v>
      </c>
      <c r="E52" s="455">
        <v>22</v>
      </c>
      <c r="F52" s="454">
        <v>20</v>
      </c>
      <c r="G52" s="456">
        <f t="shared" si="6"/>
        <v>2257</v>
      </c>
      <c r="H52" s="457">
        <f t="shared" si="22"/>
        <v>0.0005586664085794527</v>
      </c>
      <c r="I52" s="458">
        <v>1167</v>
      </c>
      <c r="J52" s="454">
        <v>944</v>
      </c>
      <c r="K52" s="455">
        <v>12</v>
      </c>
      <c r="L52" s="454">
        <v>12</v>
      </c>
      <c r="M52" s="456">
        <f t="shared" si="23"/>
        <v>2135</v>
      </c>
      <c r="N52" s="459">
        <f t="shared" si="24"/>
        <v>0.05714285714285716</v>
      </c>
      <c r="O52" s="453">
        <v>1246</v>
      </c>
      <c r="P52" s="454">
        <v>969</v>
      </c>
      <c r="Q52" s="455">
        <v>22</v>
      </c>
      <c r="R52" s="454">
        <v>20</v>
      </c>
      <c r="S52" s="456">
        <f t="shared" si="25"/>
        <v>2257</v>
      </c>
      <c r="T52" s="457">
        <f t="shared" si="26"/>
        <v>0.0005586664085794527</v>
      </c>
      <c r="U52" s="458">
        <v>1167</v>
      </c>
      <c r="V52" s="454">
        <v>944</v>
      </c>
      <c r="W52" s="455">
        <v>12</v>
      </c>
      <c r="X52" s="454">
        <v>12</v>
      </c>
      <c r="Y52" s="456">
        <f t="shared" si="27"/>
        <v>2135</v>
      </c>
      <c r="Z52" s="460">
        <f t="shared" si="28"/>
        <v>0.05714285714285716</v>
      </c>
    </row>
    <row r="53" spans="1:26" ht="21" customHeight="1">
      <c r="A53" s="452" t="s">
        <v>398</v>
      </c>
      <c r="B53" s="494" t="s">
        <v>398</v>
      </c>
      <c r="C53" s="453">
        <v>789</v>
      </c>
      <c r="D53" s="454">
        <v>641</v>
      </c>
      <c r="E53" s="455">
        <v>429</v>
      </c>
      <c r="F53" s="454">
        <v>309</v>
      </c>
      <c r="G53" s="456">
        <f t="shared" si="6"/>
        <v>2168</v>
      </c>
      <c r="H53" s="457">
        <f t="shared" si="22"/>
        <v>0.0005366365856447733</v>
      </c>
      <c r="I53" s="458">
        <v>480</v>
      </c>
      <c r="J53" s="454">
        <v>470</v>
      </c>
      <c r="K53" s="455">
        <v>3</v>
      </c>
      <c r="L53" s="454">
        <v>3</v>
      </c>
      <c r="M53" s="456">
        <f t="shared" si="23"/>
        <v>956</v>
      </c>
      <c r="N53" s="459">
        <f t="shared" si="24"/>
        <v>1.2677824267782425</v>
      </c>
      <c r="O53" s="453">
        <v>789</v>
      </c>
      <c r="P53" s="454">
        <v>641</v>
      </c>
      <c r="Q53" s="455">
        <v>429</v>
      </c>
      <c r="R53" s="454">
        <v>309</v>
      </c>
      <c r="S53" s="456">
        <f t="shared" si="25"/>
        <v>2168</v>
      </c>
      <c r="T53" s="457">
        <f t="shared" si="26"/>
        <v>0.0005366365856447733</v>
      </c>
      <c r="U53" s="458">
        <v>480</v>
      </c>
      <c r="V53" s="454">
        <v>470</v>
      </c>
      <c r="W53" s="455">
        <v>3</v>
      </c>
      <c r="X53" s="454">
        <v>3</v>
      </c>
      <c r="Y53" s="456">
        <f t="shared" si="27"/>
        <v>956</v>
      </c>
      <c r="Z53" s="460">
        <f t="shared" si="28"/>
        <v>1.2677824267782425</v>
      </c>
    </row>
    <row r="54" spans="1:26" ht="21" customHeight="1">
      <c r="A54" s="452" t="s">
        <v>385</v>
      </c>
      <c r="B54" s="494" t="s">
        <v>386</v>
      </c>
      <c r="C54" s="453">
        <v>884</v>
      </c>
      <c r="D54" s="454">
        <v>1040</v>
      </c>
      <c r="E54" s="455">
        <v>0</v>
      </c>
      <c r="F54" s="454">
        <v>0</v>
      </c>
      <c r="G54" s="456">
        <f t="shared" si="6"/>
        <v>1924</v>
      </c>
      <c r="H54" s="457">
        <f t="shared" si="22"/>
        <v>0.0004762402171496974</v>
      </c>
      <c r="I54" s="458">
        <v>937</v>
      </c>
      <c r="J54" s="454">
        <v>1280</v>
      </c>
      <c r="K54" s="455"/>
      <c r="L54" s="454"/>
      <c r="M54" s="456">
        <f t="shared" si="23"/>
        <v>2217</v>
      </c>
      <c r="N54" s="459">
        <f t="shared" si="24"/>
        <v>-0.13216057735678843</v>
      </c>
      <c r="O54" s="453">
        <v>884</v>
      </c>
      <c r="P54" s="454">
        <v>1040</v>
      </c>
      <c r="Q54" s="455"/>
      <c r="R54" s="454"/>
      <c r="S54" s="456">
        <f t="shared" si="25"/>
        <v>1924</v>
      </c>
      <c r="T54" s="457">
        <f t="shared" si="26"/>
        <v>0.0004762402171496974</v>
      </c>
      <c r="U54" s="458">
        <v>937</v>
      </c>
      <c r="V54" s="454">
        <v>1280</v>
      </c>
      <c r="W54" s="455"/>
      <c r="X54" s="454"/>
      <c r="Y54" s="456">
        <f t="shared" si="27"/>
        <v>2217</v>
      </c>
      <c r="Z54" s="460">
        <f t="shared" si="28"/>
        <v>-0.13216057735678843</v>
      </c>
    </row>
    <row r="55" spans="1:26" ht="21" customHeight="1">
      <c r="A55" s="452" t="s">
        <v>390</v>
      </c>
      <c r="B55" s="494" t="s">
        <v>390</v>
      </c>
      <c r="C55" s="453">
        <v>271</v>
      </c>
      <c r="D55" s="454">
        <v>316</v>
      </c>
      <c r="E55" s="455">
        <v>642</v>
      </c>
      <c r="F55" s="454">
        <v>664</v>
      </c>
      <c r="G55" s="456">
        <f t="shared" si="6"/>
        <v>1893</v>
      </c>
      <c r="H55" s="457">
        <f t="shared" si="22"/>
        <v>0.00046856690803761804</v>
      </c>
      <c r="I55" s="458">
        <v>357</v>
      </c>
      <c r="J55" s="454">
        <v>411</v>
      </c>
      <c r="K55" s="455">
        <v>581</v>
      </c>
      <c r="L55" s="454">
        <v>582</v>
      </c>
      <c r="M55" s="456">
        <f t="shared" si="23"/>
        <v>1931</v>
      </c>
      <c r="N55" s="459">
        <f t="shared" si="24"/>
        <v>-0.019678922837907842</v>
      </c>
      <c r="O55" s="453">
        <v>271</v>
      </c>
      <c r="P55" s="454">
        <v>316</v>
      </c>
      <c r="Q55" s="455">
        <v>642</v>
      </c>
      <c r="R55" s="454">
        <v>664</v>
      </c>
      <c r="S55" s="456">
        <f t="shared" si="25"/>
        <v>1893</v>
      </c>
      <c r="T55" s="457">
        <f t="shared" si="26"/>
        <v>0.00046856690803761804</v>
      </c>
      <c r="U55" s="458">
        <v>357</v>
      </c>
      <c r="V55" s="454">
        <v>411</v>
      </c>
      <c r="W55" s="455">
        <v>581</v>
      </c>
      <c r="X55" s="454">
        <v>582</v>
      </c>
      <c r="Y55" s="456">
        <f t="shared" si="27"/>
        <v>1931</v>
      </c>
      <c r="Z55" s="460">
        <f t="shared" si="28"/>
        <v>-0.019678922837907842</v>
      </c>
    </row>
    <row r="56" spans="1:26" ht="21" customHeight="1">
      <c r="A56" s="452" t="s">
        <v>392</v>
      </c>
      <c r="B56" s="494" t="s">
        <v>392</v>
      </c>
      <c r="C56" s="453">
        <v>701</v>
      </c>
      <c r="D56" s="454">
        <v>697</v>
      </c>
      <c r="E56" s="455">
        <v>53</v>
      </c>
      <c r="F56" s="454">
        <v>49</v>
      </c>
      <c r="G56" s="456">
        <f t="shared" si="6"/>
        <v>1500</v>
      </c>
      <c r="H56" s="457">
        <f t="shared" si="22"/>
        <v>0.0003712891505844834</v>
      </c>
      <c r="I56" s="458">
        <v>550</v>
      </c>
      <c r="J56" s="454">
        <v>539</v>
      </c>
      <c r="K56" s="455">
        <v>187</v>
      </c>
      <c r="L56" s="454">
        <v>197</v>
      </c>
      <c r="M56" s="456">
        <f t="shared" si="23"/>
        <v>1473</v>
      </c>
      <c r="N56" s="459">
        <f t="shared" si="24"/>
        <v>0.018329938900203624</v>
      </c>
      <c r="O56" s="453">
        <v>701</v>
      </c>
      <c r="P56" s="454">
        <v>697</v>
      </c>
      <c r="Q56" s="455">
        <v>53</v>
      </c>
      <c r="R56" s="454">
        <v>49</v>
      </c>
      <c r="S56" s="456">
        <f t="shared" si="25"/>
        <v>1500</v>
      </c>
      <c r="T56" s="457">
        <f t="shared" si="26"/>
        <v>0.0003712891505844834</v>
      </c>
      <c r="U56" s="458">
        <v>550</v>
      </c>
      <c r="V56" s="454">
        <v>539</v>
      </c>
      <c r="W56" s="455">
        <v>187</v>
      </c>
      <c r="X56" s="454">
        <v>197</v>
      </c>
      <c r="Y56" s="456">
        <f t="shared" si="27"/>
        <v>1473</v>
      </c>
      <c r="Z56" s="460">
        <f t="shared" si="28"/>
        <v>0.018329938900203624</v>
      </c>
    </row>
    <row r="57" spans="1:26" ht="21" customHeight="1">
      <c r="A57" s="452" t="s">
        <v>393</v>
      </c>
      <c r="B57" s="494" t="s">
        <v>394</v>
      </c>
      <c r="C57" s="453">
        <v>0</v>
      </c>
      <c r="D57" s="454">
        <v>0</v>
      </c>
      <c r="E57" s="455">
        <v>686</v>
      </c>
      <c r="F57" s="454">
        <v>515</v>
      </c>
      <c r="G57" s="456">
        <f t="shared" si="6"/>
        <v>1201</v>
      </c>
      <c r="H57" s="457">
        <f t="shared" si="22"/>
        <v>0.00029727884656797636</v>
      </c>
      <c r="I57" s="458">
        <v>51</v>
      </c>
      <c r="J57" s="454">
        <v>44</v>
      </c>
      <c r="K57" s="455">
        <v>590</v>
      </c>
      <c r="L57" s="454">
        <v>534</v>
      </c>
      <c r="M57" s="456">
        <f t="shared" si="23"/>
        <v>1219</v>
      </c>
      <c r="N57" s="459">
        <f t="shared" si="24"/>
        <v>-0.014766201804757961</v>
      </c>
      <c r="O57" s="453"/>
      <c r="P57" s="454"/>
      <c r="Q57" s="455">
        <v>686</v>
      </c>
      <c r="R57" s="454">
        <v>515</v>
      </c>
      <c r="S57" s="456">
        <f t="shared" si="25"/>
        <v>1201</v>
      </c>
      <c r="T57" s="457">
        <f t="shared" si="26"/>
        <v>0.00029727884656797636</v>
      </c>
      <c r="U57" s="458">
        <v>51</v>
      </c>
      <c r="V57" s="454">
        <v>44</v>
      </c>
      <c r="W57" s="455">
        <v>590</v>
      </c>
      <c r="X57" s="454">
        <v>534</v>
      </c>
      <c r="Y57" s="456">
        <f t="shared" si="27"/>
        <v>1219</v>
      </c>
      <c r="Z57" s="460">
        <f t="shared" si="28"/>
        <v>-0.014766201804757961</v>
      </c>
    </row>
    <row r="58" spans="1:26" ht="21" customHeight="1">
      <c r="A58" s="452" t="s">
        <v>374</v>
      </c>
      <c r="B58" s="494" t="s">
        <v>399</v>
      </c>
      <c r="C58" s="453">
        <v>0</v>
      </c>
      <c r="D58" s="454">
        <v>0</v>
      </c>
      <c r="E58" s="455">
        <v>582</v>
      </c>
      <c r="F58" s="454">
        <v>602</v>
      </c>
      <c r="G58" s="456">
        <f t="shared" si="6"/>
        <v>1184</v>
      </c>
      <c r="H58" s="457">
        <f t="shared" si="22"/>
        <v>0.00029307090286135223</v>
      </c>
      <c r="I58" s="458"/>
      <c r="J58" s="454"/>
      <c r="K58" s="455">
        <v>434</v>
      </c>
      <c r="L58" s="454">
        <v>504</v>
      </c>
      <c r="M58" s="456">
        <f t="shared" si="23"/>
        <v>938</v>
      </c>
      <c r="N58" s="459">
        <f t="shared" si="24"/>
        <v>0.2622601279317698</v>
      </c>
      <c r="O58" s="453"/>
      <c r="P58" s="454"/>
      <c r="Q58" s="455">
        <v>582</v>
      </c>
      <c r="R58" s="454">
        <v>602</v>
      </c>
      <c r="S58" s="456">
        <f t="shared" si="25"/>
        <v>1184</v>
      </c>
      <c r="T58" s="457">
        <f t="shared" si="26"/>
        <v>0.00029307090286135223</v>
      </c>
      <c r="U58" s="458"/>
      <c r="V58" s="454"/>
      <c r="W58" s="455">
        <v>434</v>
      </c>
      <c r="X58" s="454">
        <v>504</v>
      </c>
      <c r="Y58" s="456">
        <f t="shared" si="27"/>
        <v>938</v>
      </c>
      <c r="Z58" s="460">
        <f t="shared" si="28"/>
        <v>0.2622601279317698</v>
      </c>
    </row>
    <row r="59" spans="1:26" ht="21" customHeight="1">
      <c r="A59" s="452" t="s">
        <v>391</v>
      </c>
      <c r="B59" s="494" t="s">
        <v>391</v>
      </c>
      <c r="C59" s="453">
        <v>419</v>
      </c>
      <c r="D59" s="454">
        <v>526</v>
      </c>
      <c r="E59" s="455">
        <v>108</v>
      </c>
      <c r="F59" s="454">
        <v>60</v>
      </c>
      <c r="G59" s="456">
        <f t="shared" si="6"/>
        <v>1113</v>
      </c>
      <c r="H59" s="457">
        <f t="shared" si="22"/>
        <v>0.00027549654973368665</v>
      </c>
      <c r="I59" s="458">
        <v>732</v>
      </c>
      <c r="J59" s="454">
        <v>567</v>
      </c>
      <c r="K59" s="455">
        <v>104</v>
      </c>
      <c r="L59" s="454">
        <v>211</v>
      </c>
      <c r="M59" s="456">
        <f t="shared" si="23"/>
        <v>1614</v>
      </c>
      <c r="N59" s="459">
        <f t="shared" si="24"/>
        <v>-0.31040892193308545</v>
      </c>
      <c r="O59" s="453">
        <v>419</v>
      </c>
      <c r="P59" s="454">
        <v>526</v>
      </c>
      <c r="Q59" s="455">
        <v>108</v>
      </c>
      <c r="R59" s="454">
        <v>60</v>
      </c>
      <c r="S59" s="456">
        <f t="shared" si="25"/>
        <v>1113</v>
      </c>
      <c r="T59" s="457">
        <f t="shared" si="26"/>
        <v>0.00027549654973368665</v>
      </c>
      <c r="U59" s="458">
        <v>732</v>
      </c>
      <c r="V59" s="454">
        <v>567</v>
      </c>
      <c r="W59" s="455">
        <v>104</v>
      </c>
      <c r="X59" s="454">
        <v>211</v>
      </c>
      <c r="Y59" s="456">
        <f t="shared" si="27"/>
        <v>1614</v>
      </c>
      <c r="Z59" s="460">
        <f t="shared" si="28"/>
        <v>-0.31040892193308545</v>
      </c>
    </row>
    <row r="60" spans="1:26" ht="21" customHeight="1">
      <c r="A60" s="452" t="s">
        <v>497</v>
      </c>
      <c r="B60" s="494" t="s">
        <v>497</v>
      </c>
      <c r="C60" s="453">
        <v>513</v>
      </c>
      <c r="D60" s="454">
        <v>419</v>
      </c>
      <c r="E60" s="455">
        <v>20</v>
      </c>
      <c r="F60" s="454">
        <v>20</v>
      </c>
      <c r="G60" s="456">
        <f t="shared" si="6"/>
        <v>972</v>
      </c>
      <c r="H60" s="457">
        <f t="shared" si="22"/>
        <v>0.00024059536957874523</v>
      </c>
      <c r="I60" s="458">
        <v>337</v>
      </c>
      <c r="J60" s="454">
        <v>346</v>
      </c>
      <c r="K60" s="455">
        <v>26</v>
      </c>
      <c r="L60" s="454">
        <v>33</v>
      </c>
      <c r="M60" s="456">
        <f t="shared" si="23"/>
        <v>742</v>
      </c>
      <c r="N60" s="459">
        <f t="shared" si="24"/>
        <v>0.3099730458221024</v>
      </c>
      <c r="O60" s="453">
        <v>513</v>
      </c>
      <c r="P60" s="454">
        <v>419</v>
      </c>
      <c r="Q60" s="455">
        <v>20</v>
      </c>
      <c r="R60" s="454">
        <v>20</v>
      </c>
      <c r="S60" s="456">
        <f t="shared" si="25"/>
        <v>972</v>
      </c>
      <c r="T60" s="457">
        <f t="shared" si="26"/>
        <v>0.00024059536957874523</v>
      </c>
      <c r="U60" s="458">
        <v>337</v>
      </c>
      <c r="V60" s="454">
        <v>346</v>
      </c>
      <c r="W60" s="455">
        <v>26</v>
      </c>
      <c r="X60" s="454">
        <v>33</v>
      </c>
      <c r="Y60" s="456">
        <f t="shared" si="27"/>
        <v>742</v>
      </c>
      <c r="Z60" s="460">
        <f t="shared" si="28"/>
        <v>0.3099730458221024</v>
      </c>
    </row>
    <row r="61" spans="1:26" ht="21" customHeight="1">
      <c r="A61" s="452" t="s">
        <v>395</v>
      </c>
      <c r="B61" s="494" t="s">
        <v>395</v>
      </c>
      <c r="C61" s="453">
        <v>0</v>
      </c>
      <c r="D61" s="454">
        <v>0</v>
      </c>
      <c r="E61" s="455">
        <v>532</v>
      </c>
      <c r="F61" s="454">
        <v>421</v>
      </c>
      <c r="G61" s="456">
        <f t="shared" si="6"/>
        <v>953</v>
      </c>
      <c r="H61" s="457">
        <f t="shared" si="22"/>
        <v>0.00023589237367134178</v>
      </c>
      <c r="I61" s="458"/>
      <c r="J61" s="454"/>
      <c r="K61" s="455">
        <v>550</v>
      </c>
      <c r="L61" s="454">
        <v>519</v>
      </c>
      <c r="M61" s="456">
        <f t="shared" si="23"/>
        <v>1069</v>
      </c>
      <c r="N61" s="459">
        <f t="shared" si="24"/>
        <v>-0.10851262862488309</v>
      </c>
      <c r="O61" s="453"/>
      <c r="P61" s="454"/>
      <c r="Q61" s="455">
        <v>532</v>
      </c>
      <c r="R61" s="454">
        <v>421</v>
      </c>
      <c r="S61" s="456">
        <f t="shared" si="25"/>
        <v>953</v>
      </c>
      <c r="T61" s="457">
        <f t="shared" si="26"/>
        <v>0.00023589237367134178</v>
      </c>
      <c r="U61" s="458"/>
      <c r="V61" s="454"/>
      <c r="W61" s="455">
        <v>550</v>
      </c>
      <c r="X61" s="454">
        <v>519</v>
      </c>
      <c r="Y61" s="456">
        <f t="shared" si="27"/>
        <v>1069</v>
      </c>
      <c r="Z61" s="460">
        <f t="shared" si="28"/>
        <v>-0.10851262862488309</v>
      </c>
    </row>
    <row r="62" spans="1:26" ht="21" customHeight="1">
      <c r="A62" s="452" t="s">
        <v>401</v>
      </c>
      <c r="B62" s="494" t="s">
        <v>402</v>
      </c>
      <c r="C62" s="453">
        <v>323</v>
      </c>
      <c r="D62" s="454">
        <v>537</v>
      </c>
      <c r="E62" s="455">
        <v>29</v>
      </c>
      <c r="F62" s="454">
        <v>17</v>
      </c>
      <c r="G62" s="456">
        <f t="shared" si="6"/>
        <v>906</v>
      </c>
      <c r="H62" s="457">
        <f t="shared" si="22"/>
        <v>0.00022425864695302795</v>
      </c>
      <c r="I62" s="458">
        <v>329</v>
      </c>
      <c r="J62" s="454">
        <v>454</v>
      </c>
      <c r="K62" s="455">
        <v>35</v>
      </c>
      <c r="L62" s="454">
        <v>51</v>
      </c>
      <c r="M62" s="456">
        <f t="shared" si="23"/>
        <v>869</v>
      </c>
      <c r="N62" s="459">
        <f t="shared" si="24"/>
        <v>0.04257767548906788</v>
      </c>
      <c r="O62" s="453">
        <v>323</v>
      </c>
      <c r="P62" s="454">
        <v>537</v>
      </c>
      <c r="Q62" s="455">
        <v>29</v>
      </c>
      <c r="R62" s="454">
        <v>17</v>
      </c>
      <c r="S62" s="456">
        <f t="shared" si="25"/>
        <v>906</v>
      </c>
      <c r="T62" s="457">
        <f t="shared" si="26"/>
        <v>0.00022425864695302795</v>
      </c>
      <c r="U62" s="458">
        <v>329</v>
      </c>
      <c r="V62" s="454">
        <v>454</v>
      </c>
      <c r="W62" s="455">
        <v>35</v>
      </c>
      <c r="X62" s="454">
        <v>51</v>
      </c>
      <c r="Y62" s="456">
        <f t="shared" si="27"/>
        <v>869</v>
      </c>
      <c r="Z62" s="460">
        <f t="shared" si="28"/>
        <v>0.04257767548906788</v>
      </c>
    </row>
    <row r="63" spans="1:26" ht="21" customHeight="1">
      <c r="A63" s="452" t="s">
        <v>396</v>
      </c>
      <c r="B63" s="494" t="s">
        <v>397</v>
      </c>
      <c r="C63" s="453">
        <v>467</v>
      </c>
      <c r="D63" s="454">
        <v>392</v>
      </c>
      <c r="E63" s="455">
        <v>9</v>
      </c>
      <c r="F63" s="454">
        <v>9</v>
      </c>
      <c r="G63" s="456">
        <f t="shared" si="6"/>
        <v>877</v>
      </c>
      <c r="H63" s="457">
        <f t="shared" si="22"/>
        <v>0.00021708039004172795</v>
      </c>
      <c r="I63" s="458"/>
      <c r="J63" s="454"/>
      <c r="K63" s="455">
        <v>541</v>
      </c>
      <c r="L63" s="454">
        <v>428</v>
      </c>
      <c r="M63" s="456">
        <f t="shared" si="23"/>
        <v>969</v>
      </c>
      <c r="N63" s="459">
        <f t="shared" si="24"/>
        <v>-0.09494324045407632</v>
      </c>
      <c r="O63" s="453">
        <v>467</v>
      </c>
      <c r="P63" s="454">
        <v>392</v>
      </c>
      <c r="Q63" s="455">
        <v>9</v>
      </c>
      <c r="R63" s="454">
        <v>9</v>
      </c>
      <c r="S63" s="456">
        <f t="shared" si="25"/>
        <v>877</v>
      </c>
      <c r="T63" s="457">
        <f t="shared" si="26"/>
        <v>0.00021708039004172795</v>
      </c>
      <c r="U63" s="458"/>
      <c r="V63" s="454"/>
      <c r="W63" s="455">
        <v>541</v>
      </c>
      <c r="X63" s="454">
        <v>428</v>
      </c>
      <c r="Y63" s="456">
        <f t="shared" si="27"/>
        <v>969</v>
      </c>
      <c r="Z63" s="460">
        <f t="shared" si="28"/>
        <v>-0.09494324045407632</v>
      </c>
    </row>
    <row r="64" spans="1:26" ht="21" customHeight="1" thickBot="1">
      <c r="A64" s="461" t="s">
        <v>52</v>
      </c>
      <c r="B64" s="495" t="s">
        <v>52</v>
      </c>
      <c r="C64" s="462">
        <v>234</v>
      </c>
      <c r="D64" s="463">
        <v>167</v>
      </c>
      <c r="E64" s="464">
        <v>4406</v>
      </c>
      <c r="F64" s="463">
        <v>4384</v>
      </c>
      <c r="G64" s="465">
        <f t="shared" si="6"/>
        <v>9191</v>
      </c>
      <c r="H64" s="466">
        <f t="shared" si="22"/>
        <v>0.0022750123886813244</v>
      </c>
      <c r="I64" s="467">
        <v>374</v>
      </c>
      <c r="J64" s="463">
        <v>357</v>
      </c>
      <c r="K64" s="464">
        <v>6626</v>
      </c>
      <c r="L64" s="463">
        <v>6376</v>
      </c>
      <c r="M64" s="465">
        <f t="shared" si="23"/>
        <v>13733</v>
      </c>
      <c r="N64" s="468">
        <f t="shared" si="24"/>
        <v>-0.3307361829170611</v>
      </c>
      <c r="O64" s="462">
        <v>234</v>
      </c>
      <c r="P64" s="463">
        <v>167</v>
      </c>
      <c r="Q64" s="464">
        <v>4406</v>
      </c>
      <c r="R64" s="463">
        <v>4384</v>
      </c>
      <c r="S64" s="465">
        <f t="shared" si="25"/>
        <v>9191</v>
      </c>
      <c r="T64" s="466">
        <f t="shared" si="26"/>
        <v>0.0022750123886813244</v>
      </c>
      <c r="U64" s="467">
        <v>374</v>
      </c>
      <c r="V64" s="463">
        <v>357</v>
      </c>
      <c r="W64" s="464">
        <v>6626</v>
      </c>
      <c r="X64" s="463">
        <v>6376</v>
      </c>
      <c r="Y64" s="465">
        <f t="shared" si="27"/>
        <v>13733</v>
      </c>
      <c r="Z64" s="469">
        <f t="shared" si="28"/>
        <v>-0.3307361829170611</v>
      </c>
    </row>
    <row r="65" spans="1:2" ht="15.75" thickTop="1">
      <c r="A65" s="118"/>
      <c r="B65" s="118"/>
    </row>
    <row r="66" spans="1:2" ht="15">
      <c r="A66" s="118" t="s">
        <v>140</v>
      </c>
      <c r="B66" s="118"/>
    </row>
    <row r="67" spans="2:3" ht="14.25">
      <c r="B67" s="329"/>
      <c r="C67" s="329"/>
    </row>
  </sheetData>
  <sheetProtection/>
  <mergeCells count="26">
    <mergeCell ref="B5:B8"/>
    <mergeCell ref="O7:P7"/>
    <mergeCell ref="Q7:R7"/>
    <mergeCell ref="S7:S8"/>
    <mergeCell ref="U7:V7"/>
    <mergeCell ref="W7:X7"/>
    <mergeCell ref="M7:M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</mergeCells>
  <conditionalFormatting sqref="Z65:Z65536 N65:N65536 Z3 N3 N5:N8 Z5:Z8">
    <cfRule type="cellIs" priority="3" dxfId="91" operator="lessThan" stopIfTrue="1">
      <formula>0</formula>
    </cfRule>
  </conditionalFormatting>
  <conditionalFormatting sqref="N9:N64 Z9:Z64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9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30.28125" style="117" customWidth="1"/>
    <col min="2" max="2" width="40.28125" style="117" bestFit="1" customWidth="1"/>
    <col min="3" max="3" width="9.7109375" style="117" customWidth="1"/>
    <col min="4" max="4" width="10.28125" style="117" customWidth="1"/>
    <col min="5" max="5" width="8.7109375" style="117" bestFit="1" customWidth="1"/>
    <col min="6" max="6" width="10.7109375" style="117" bestFit="1" customWidth="1"/>
    <col min="7" max="7" width="10.00390625" style="117" customWidth="1"/>
    <col min="8" max="8" width="10.7109375" style="117" customWidth="1"/>
    <col min="9" max="9" width="9.28125" style="117" customWidth="1"/>
    <col min="10" max="10" width="11.7109375" style="117" bestFit="1" customWidth="1"/>
    <col min="11" max="11" width="9.00390625" style="117" bestFit="1" customWidth="1"/>
    <col min="12" max="12" width="10.7109375" style="117" bestFit="1" customWidth="1"/>
    <col min="13" max="13" width="9.8515625" style="117" customWidth="1"/>
    <col min="14" max="14" width="10.00390625" style="117" customWidth="1"/>
    <col min="15" max="15" width="10.28125" style="117" customWidth="1"/>
    <col min="16" max="16" width="12.28125" style="117" bestFit="1" customWidth="1"/>
    <col min="17" max="17" width="9.28125" style="117" customWidth="1"/>
    <col min="18" max="18" width="10.7109375" style="117" bestFit="1" customWidth="1"/>
    <col min="19" max="19" width="11.8515625" style="117" customWidth="1"/>
    <col min="20" max="20" width="10.140625" style="117" customWidth="1"/>
    <col min="21" max="21" width="10.28125" style="117" customWidth="1"/>
    <col min="22" max="22" width="11.7109375" style="117" bestFit="1" customWidth="1"/>
    <col min="23" max="24" width="10.28125" style="117" customWidth="1"/>
    <col min="25" max="25" width="10.7109375" style="117" customWidth="1"/>
    <col min="26" max="26" width="9.8515625" style="117" bestFit="1" customWidth="1"/>
    <col min="27" max="16384" width="8.00390625" style="117" customWidth="1"/>
  </cols>
  <sheetData>
    <row r="1" spans="1:2" ht="18.75" thickBot="1">
      <c r="A1" s="437" t="s">
        <v>27</v>
      </c>
      <c r="B1" s="438"/>
    </row>
    <row r="2" ht="5.25" customHeight="1" thickBot="1"/>
    <row r="3" spans="1:26" ht="24" customHeight="1" thickTop="1">
      <c r="A3" s="597" t="s">
        <v>120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9"/>
    </row>
    <row r="4" spans="1:26" ht="21" customHeight="1" thickBot="1">
      <c r="A4" s="611" t="s">
        <v>43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3"/>
    </row>
    <row r="5" spans="1:26" s="136" customFormat="1" ht="19.5" customHeight="1" thickBot="1" thickTop="1">
      <c r="A5" s="683" t="s">
        <v>117</v>
      </c>
      <c r="B5" s="691" t="s">
        <v>118</v>
      </c>
      <c r="C5" s="694" t="s">
        <v>35</v>
      </c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6"/>
      <c r="O5" s="697" t="s">
        <v>34</v>
      </c>
      <c r="P5" s="695"/>
      <c r="Q5" s="695"/>
      <c r="R5" s="695"/>
      <c r="S5" s="695"/>
      <c r="T5" s="695"/>
      <c r="U5" s="695"/>
      <c r="V5" s="695"/>
      <c r="W5" s="695"/>
      <c r="X5" s="695"/>
      <c r="Y5" s="695"/>
      <c r="Z5" s="696"/>
    </row>
    <row r="6" spans="1:26" s="135" customFormat="1" ht="26.25" customHeight="1" thickBot="1">
      <c r="A6" s="684"/>
      <c r="B6" s="692"/>
      <c r="C6" s="687" t="s">
        <v>426</v>
      </c>
      <c r="D6" s="688"/>
      <c r="E6" s="688"/>
      <c r="F6" s="688"/>
      <c r="G6" s="689"/>
      <c r="H6" s="698" t="s">
        <v>33</v>
      </c>
      <c r="I6" s="687" t="s">
        <v>142</v>
      </c>
      <c r="J6" s="688"/>
      <c r="K6" s="688"/>
      <c r="L6" s="688"/>
      <c r="M6" s="689"/>
      <c r="N6" s="698" t="s">
        <v>32</v>
      </c>
      <c r="O6" s="690" t="s">
        <v>427</v>
      </c>
      <c r="P6" s="688"/>
      <c r="Q6" s="688"/>
      <c r="R6" s="688"/>
      <c r="S6" s="689"/>
      <c r="T6" s="698" t="s">
        <v>33</v>
      </c>
      <c r="U6" s="690" t="s">
        <v>143</v>
      </c>
      <c r="V6" s="688"/>
      <c r="W6" s="688"/>
      <c r="X6" s="688"/>
      <c r="Y6" s="689"/>
      <c r="Z6" s="698" t="s">
        <v>32</v>
      </c>
    </row>
    <row r="7" spans="1:26" s="130" customFormat="1" ht="26.25" customHeight="1">
      <c r="A7" s="685"/>
      <c r="B7" s="692"/>
      <c r="C7" s="594" t="s">
        <v>21</v>
      </c>
      <c r="D7" s="610"/>
      <c r="E7" s="589" t="s">
        <v>20</v>
      </c>
      <c r="F7" s="610"/>
      <c r="G7" s="591" t="s">
        <v>16</v>
      </c>
      <c r="H7" s="605"/>
      <c r="I7" s="701" t="s">
        <v>21</v>
      </c>
      <c r="J7" s="610"/>
      <c r="K7" s="589" t="s">
        <v>20</v>
      </c>
      <c r="L7" s="610"/>
      <c r="M7" s="591" t="s">
        <v>16</v>
      </c>
      <c r="N7" s="605"/>
      <c r="O7" s="701" t="s">
        <v>21</v>
      </c>
      <c r="P7" s="610"/>
      <c r="Q7" s="589" t="s">
        <v>20</v>
      </c>
      <c r="R7" s="610"/>
      <c r="S7" s="591" t="s">
        <v>16</v>
      </c>
      <c r="T7" s="605"/>
      <c r="U7" s="701" t="s">
        <v>21</v>
      </c>
      <c r="V7" s="610"/>
      <c r="W7" s="589" t="s">
        <v>20</v>
      </c>
      <c r="X7" s="610"/>
      <c r="Y7" s="591" t="s">
        <v>16</v>
      </c>
      <c r="Z7" s="605"/>
    </row>
    <row r="8" spans="1:26" s="130" customFormat="1" ht="19.5" customHeight="1" thickBot="1">
      <c r="A8" s="686"/>
      <c r="B8" s="693"/>
      <c r="C8" s="133" t="s">
        <v>30</v>
      </c>
      <c r="D8" s="131" t="s">
        <v>29</v>
      </c>
      <c r="E8" s="132" t="s">
        <v>30</v>
      </c>
      <c r="F8" s="330" t="s">
        <v>29</v>
      </c>
      <c r="G8" s="700"/>
      <c r="H8" s="699"/>
      <c r="I8" s="133" t="s">
        <v>30</v>
      </c>
      <c r="J8" s="131" t="s">
        <v>29</v>
      </c>
      <c r="K8" s="132" t="s">
        <v>30</v>
      </c>
      <c r="L8" s="330" t="s">
        <v>29</v>
      </c>
      <c r="M8" s="700"/>
      <c r="N8" s="699"/>
      <c r="O8" s="133" t="s">
        <v>30</v>
      </c>
      <c r="P8" s="131" t="s">
        <v>29</v>
      </c>
      <c r="Q8" s="132" t="s">
        <v>30</v>
      </c>
      <c r="R8" s="330" t="s">
        <v>29</v>
      </c>
      <c r="S8" s="700"/>
      <c r="T8" s="699"/>
      <c r="U8" s="133" t="s">
        <v>30</v>
      </c>
      <c r="V8" s="131" t="s">
        <v>29</v>
      </c>
      <c r="W8" s="132" t="s">
        <v>30</v>
      </c>
      <c r="X8" s="330" t="s">
        <v>29</v>
      </c>
      <c r="Y8" s="700"/>
      <c r="Z8" s="699"/>
    </row>
    <row r="9" spans="1:26" s="119" customFormat="1" ht="18" customHeight="1" thickBot="1" thickTop="1">
      <c r="A9" s="129" t="s">
        <v>23</v>
      </c>
      <c r="B9" s="327"/>
      <c r="C9" s="128">
        <f>SUM(C10:C56)</f>
        <v>11421.194000000003</v>
      </c>
      <c r="D9" s="122">
        <f>SUM(D10:D56)</f>
        <v>11421.194000000001</v>
      </c>
      <c r="E9" s="123">
        <f>SUM(E10:E56)</f>
        <v>1857.0699999999997</v>
      </c>
      <c r="F9" s="122">
        <f>SUM(F10:F56)</f>
        <v>1857.0699999999997</v>
      </c>
      <c r="G9" s="121">
        <f aca="true" t="shared" si="0" ref="G9:G21">SUM(C9:F9)</f>
        <v>26556.528000000006</v>
      </c>
      <c r="H9" s="125">
        <f aca="true" t="shared" si="1" ref="H9:H56">G9/$G$9</f>
        <v>1</v>
      </c>
      <c r="I9" s="124">
        <f>SUM(I10:I56)</f>
        <v>11422.356999999998</v>
      </c>
      <c r="J9" s="122">
        <f>SUM(J10:J56)</f>
        <v>11422.356999999998</v>
      </c>
      <c r="K9" s="123">
        <f>SUM(K10:K56)</f>
        <v>893.5599999999998</v>
      </c>
      <c r="L9" s="122">
        <f>SUM(L10:L56)</f>
        <v>893.5599999999998</v>
      </c>
      <c r="M9" s="121">
        <f aca="true" t="shared" si="2" ref="M9:M21">SUM(I9:L9)</f>
        <v>24631.834</v>
      </c>
      <c r="N9" s="127">
        <f aca="true" t="shared" si="3" ref="N9:N21">IF(ISERROR(G9/M9-1),"         /0",(G9/M9-1))</f>
        <v>0.07813847722422973</v>
      </c>
      <c r="O9" s="126">
        <f>SUM(O10:O56)</f>
        <v>11421.194000000003</v>
      </c>
      <c r="P9" s="122">
        <f>SUM(P10:P56)</f>
        <v>11421.194000000001</v>
      </c>
      <c r="Q9" s="123">
        <f>SUM(Q10:Q56)</f>
        <v>1857.0699999999997</v>
      </c>
      <c r="R9" s="122">
        <f>SUM(R10:R56)</f>
        <v>1857.0699999999997</v>
      </c>
      <c r="S9" s="121">
        <f aca="true" t="shared" si="4" ref="S9:S21">SUM(O9:R9)</f>
        <v>26556.528000000006</v>
      </c>
      <c r="T9" s="125">
        <f aca="true" t="shared" si="5" ref="T9:T56">S9/$S$9</f>
        <v>1</v>
      </c>
      <c r="U9" s="124">
        <f>SUM(U10:U56)</f>
        <v>11422.356999999998</v>
      </c>
      <c r="V9" s="122">
        <f>SUM(V10:V56)</f>
        <v>11422.356999999998</v>
      </c>
      <c r="W9" s="123">
        <f>SUM(W10:W56)</f>
        <v>893.5599999999998</v>
      </c>
      <c r="X9" s="122">
        <f>SUM(X10:X56)</f>
        <v>893.5599999999998</v>
      </c>
      <c r="Y9" s="121">
        <f aca="true" t="shared" si="6" ref="Y9:Y21">SUM(U9:X9)</f>
        <v>24631.834</v>
      </c>
      <c r="Z9" s="120">
        <f>IF(ISERROR(S9/Y9-1),"         /0",(S9/Y9-1))</f>
        <v>0.07813847722422973</v>
      </c>
    </row>
    <row r="10" spans="1:26" ht="18.75" customHeight="1" thickTop="1">
      <c r="A10" s="443" t="s">
        <v>307</v>
      </c>
      <c r="B10" s="493" t="s">
        <v>308</v>
      </c>
      <c r="C10" s="444">
        <v>5536.864999999999</v>
      </c>
      <c r="D10" s="445">
        <v>4184.504000000001</v>
      </c>
      <c r="E10" s="446">
        <v>635.09</v>
      </c>
      <c r="F10" s="445">
        <v>226.59100000000007</v>
      </c>
      <c r="G10" s="447">
        <f t="shared" si="0"/>
        <v>10583.05</v>
      </c>
      <c r="H10" s="448">
        <f t="shared" si="1"/>
        <v>0.3985103022503543</v>
      </c>
      <c r="I10" s="449">
        <v>5222.749000000002</v>
      </c>
      <c r="J10" s="445">
        <v>4538.09</v>
      </c>
      <c r="K10" s="446">
        <v>210.88999999999993</v>
      </c>
      <c r="L10" s="445">
        <v>94.257</v>
      </c>
      <c r="M10" s="447">
        <f t="shared" si="2"/>
        <v>10065.986</v>
      </c>
      <c r="N10" s="450">
        <f t="shared" si="3"/>
        <v>0.05136744676577121</v>
      </c>
      <c r="O10" s="444">
        <v>5536.864999999999</v>
      </c>
      <c r="P10" s="445">
        <v>4184.504000000001</v>
      </c>
      <c r="Q10" s="446">
        <v>635.09</v>
      </c>
      <c r="R10" s="445">
        <v>226.59100000000007</v>
      </c>
      <c r="S10" s="447">
        <f t="shared" si="4"/>
        <v>10583.05</v>
      </c>
      <c r="T10" s="448">
        <f t="shared" si="5"/>
        <v>0.3985103022503543</v>
      </c>
      <c r="U10" s="449">
        <v>5222.749000000002</v>
      </c>
      <c r="V10" s="445">
        <v>4538.09</v>
      </c>
      <c r="W10" s="446">
        <v>210.88999999999993</v>
      </c>
      <c r="X10" s="445">
        <v>94.257</v>
      </c>
      <c r="Y10" s="447">
        <f t="shared" si="6"/>
        <v>10065.986</v>
      </c>
      <c r="Z10" s="451">
        <f aca="true" t="shared" si="7" ref="Z10:Z21">IF(ISERROR(S10/Y10-1),"         /0",IF(S10/Y10&gt;5,"  *  ",(S10/Y10-1)))</f>
        <v>0.05136744676577121</v>
      </c>
    </row>
    <row r="11" spans="1:26" ht="18.75" customHeight="1">
      <c r="A11" s="452" t="s">
        <v>309</v>
      </c>
      <c r="B11" s="494" t="s">
        <v>310</v>
      </c>
      <c r="C11" s="453">
        <v>1221.1840000000002</v>
      </c>
      <c r="D11" s="454">
        <v>1054.643</v>
      </c>
      <c r="E11" s="455">
        <v>31.576999999999998</v>
      </c>
      <c r="F11" s="454">
        <v>139.779</v>
      </c>
      <c r="G11" s="456">
        <f t="shared" si="0"/>
        <v>2447.1830000000004</v>
      </c>
      <c r="H11" s="457">
        <f>G11/$G$9</f>
        <v>0.09214996026589017</v>
      </c>
      <c r="I11" s="458">
        <v>1253.7440000000004</v>
      </c>
      <c r="J11" s="454">
        <v>1136.0949999999998</v>
      </c>
      <c r="K11" s="455">
        <v>31.939</v>
      </c>
      <c r="L11" s="454">
        <v>26.293</v>
      </c>
      <c r="M11" s="456">
        <f t="shared" si="2"/>
        <v>2448.071</v>
      </c>
      <c r="N11" s="459">
        <f t="shared" si="3"/>
        <v>-0.0003627345775508717</v>
      </c>
      <c r="O11" s="453">
        <v>1221.1840000000002</v>
      </c>
      <c r="P11" s="454">
        <v>1054.643</v>
      </c>
      <c r="Q11" s="455">
        <v>31.576999999999998</v>
      </c>
      <c r="R11" s="454">
        <v>139.779</v>
      </c>
      <c r="S11" s="456">
        <f t="shared" si="4"/>
        <v>2447.1830000000004</v>
      </c>
      <c r="T11" s="457">
        <f>S11/$S$9</f>
        <v>0.09214996026589017</v>
      </c>
      <c r="U11" s="458">
        <v>1253.7440000000004</v>
      </c>
      <c r="V11" s="454">
        <v>1136.0949999999998</v>
      </c>
      <c r="W11" s="455">
        <v>31.939</v>
      </c>
      <c r="X11" s="454">
        <v>26.293</v>
      </c>
      <c r="Y11" s="456">
        <f t="shared" si="6"/>
        <v>2448.071</v>
      </c>
      <c r="Z11" s="460">
        <f t="shared" si="7"/>
        <v>-0.0003627345775508717</v>
      </c>
    </row>
    <row r="12" spans="1:26" ht="18.75" customHeight="1">
      <c r="A12" s="452" t="s">
        <v>311</v>
      </c>
      <c r="B12" s="494" t="s">
        <v>312</v>
      </c>
      <c r="C12" s="453">
        <v>1151.6680000000001</v>
      </c>
      <c r="D12" s="454">
        <v>936.892</v>
      </c>
      <c r="E12" s="455">
        <v>68.515</v>
      </c>
      <c r="F12" s="454">
        <v>21.325000000000003</v>
      </c>
      <c r="G12" s="456">
        <f t="shared" si="0"/>
        <v>2178.4</v>
      </c>
      <c r="H12" s="457">
        <f t="shared" si="1"/>
        <v>0.08202879533047391</v>
      </c>
      <c r="I12" s="458">
        <v>1111.791</v>
      </c>
      <c r="J12" s="454">
        <v>736.4980000000002</v>
      </c>
      <c r="K12" s="455">
        <v>44.551</v>
      </c>
      <c r="L12" s="454">
        <v>25.821000000000005</v>
      </c>
      <c r="M12" s="456">
        <f t="shared" si="2"/>
        <v>1918.661</v>
      </c>
      <c r="N12" s="459">
        <f t="shared" si="3"/>
        <v>0.1353751392246989</v>
      </c>
      <c r="O12" s="453">
        <v>1151.6680000000001</v>
      </c>
      <c r="P12" s="454">
        <v>936.892</v>
      </c>
      <c r="Q12" s="455">
        <v>68.515</v>
      </c>
      <c r="R12" s="454">
        <v>21.325000000000003</v>
      </c>
      <c r="S12" s="456">
        <f t="shared" si="4"/>
        <v>2178.4</v>
      </c>
      <c r="T12" s="457">
        <f t="shared" si="5"/>
        <v>0.08202879533047391</v>
      </c>
      <c r="U12" s="458">
        <v>1111.791</v>
      </c>
      <c r="V12" s="454">
        <v>736.4980000000002</v>
      </c>
      <c r="W12" s="455">
        <v>44.551</v>
      </c>
      <c r="X12" s="454">
        <v>25.821000000000005</v>
      </c>
      <c r="Y12" s="456">
        <f t="shared" si="6"/>
        <v>1918.661</v>
      </c>
      <c r="Z12" s="460">
        <f t="shared" si="7"/>
        <v>0.1353751392246989</v>
      </c>
    </row>
    <row r="13" spans="1:26" ht="18.75" customHeight="1">
      <c r="A13" s="452" t="s">
        <v>315</v>
      </c>
      <c r="B13" s="494" t="s">
        <v>316</v>
      </c>
      <c r="C13" s="453">
        <v>873.0319999999998</v>
      </c>
      <c r="D13" s="454">
        <v>1284.138</v>
      </c>
      <c r="E13" s="455">
        <v>5.885999999999999</v>
      </c>
      <c r="F13" s="454">
        <v>11.48</v>
      </c>
      <c r="G13" s="456">
        <f t="shared" si="0"/>
        <v>2174.5359999999996</v>
      </c>
      <c r="H13" s="457">
        <f t="shared" si="1"/>
        <v>0.0818832943824584</v>
      </c>
      <c r="I13" s="458">
        <v>687.4150000000001</v>
      </c>
      <c r="J13" s="454">
        <v>1004.1450000000001</v>
      </c>
      <c r="K13" s="455">
        <v>16.384</v>
      </c>
      <c r="L13" s="454">
        <v>10.77</v>
      </c>
      <c r="M13" s="456">
        <f t="shared" si="2"/>
        <v>1718.7140000000002</v>
      </c>
      <c r="N13" s="459">
        <f t="shared" si="3"/>
        <v>0.26521108223939494</v>
      </c>
      <c r="O13" s="453">
        <v>873.0319999999998</v>
      </c>
      <c r="P13" s="454">
        <v>1284.138</v>
      </c>
      <c r="Q13" s="455">
        <v>5.885999999999999</v>
      </c>
      <c r="R13" s="454">
        <v>11.48</v>
      </c>
      <c r="S13" s="456">
        <f t="shared" si="4"/>
        <v>2174.5359999999996</v>
      </c>
      <c r="T13" s="457">
        <f t="shared" si="5"/>
        <v>0.0818832943824584</v>
      </c>
      <c r="U13" s="458">
        <v>687.4150000000001</v>
      </c>
      <c r="V13" s="454">
        <v>1004.1450000000001</v>
      </c>
      <c r="W13" s="455">
        <v>16.384</v>
      </c>
      <c r="X13" s="454">
        <v>10.77</v>
      </c>
      <c r="Y13" s="456">
        <f t="shared" si="6"/>
        <v>1718.7140000000002</v>
      </c>
      <c r="Z13" s="460">
        <f t="shared" si="7"/>
        <v>0.26521108223939494</v>
      </c>
    </row>
    <row r="14" spans="1:26" ht="18.75" customHeight="1">
      <c r="A14" s="452" t="s">
        <v>317</v>
      </c>
      <c r="B14" s="494" t="s">
        <v>318</v>
      </c>
      <c r="C14" s="453">
        <v>95.32400000000001</v>
      </c>
      <c r="D14" s="454">
        <v>933.3580000000001</v>
      </c>
      <c r="E14" s="455">
        <v>39.75</v>
      </c>
      <c r="F14" s="454">
        <v>334.372</v>
      </c>
      <c r="G14" s="456">
        <f>SUM(C14:F14)</f>
        <v>1402.804</v>
      </c>
      <c r="H14" s="457">
        <f>G14/$G$9</f>
        <v>0.05282332087989815</v>
      </c>
      <c r="I14" s="458">
        <v>125.84500000000003</v>
      </c>
      <c r="J14" s="454">
        <v>943.4980000000002</v>
      </c>
      <c r="K14" s="455">
        <v>21.330999999999996</v>
      </c>
      <c r="L14" s="454">
        <v>152.96699999999998</v>
      </c>
      <c r="M14" s="456">
        <f>SUM(I14:L14)</f>
        <v>1243.641</v>
      </c>
      <c r="N14" s="459">
        <f>IF(ISERROR(G14/M14-1),"         /0",(G14/M14-1))</f>
        <v>0.12798146732055304</v>
      </c>
      <c r="O14" s="453">
        <v>95.32400000000001</v>
      </c>
      <c r="P14" s="454">
        <v>933.3580000000001</v>
      </c>
      <c r="Q14" s="455">
        <v>39.75</v>
      </c>
      <c r="R14" s="454">
        <v>334.372</v>
      </c>
      <c r="S14" s="456">
        <f>SUM(O14:R14)</f>
        <v>1402.804</v>
      </c>
      <c r="T14" s="457">
        <f>S14/$S$9</f>
        <v>0.05282332087989815</v>
      </c>
      <c r="U14" s="458">
        <v>125.84500000000003</v>
      </c>
      <c r="V14" s="454">
        <v>943.4980000000002</v>
      </c>
      <c r="W14" s="455">
        <v>21.330999999999996</v>
      </c>
      <c r="X14" s="454">
        <v>152.96699999999998</v>
      </c>
      <c r="Y14" s="456">
        <f>SUM(U14:X14)</f>
        <v>1243.641</v>
      </c>
      <c r="Z14" s="460">
        <f>IF(ISERROR(S14/Y14-1),"         /0",IF(S14/Y14&gt;5,"  *  ",(S14/Y14-1)))</f>
        <v>0.12798146732055304</v>
      </c>
    </row>
    <row r="15" spans="1:26" ht="18.75" customHeight="1">
      <c r="A15" s="452" t="s">
        <v>340</v>
      </c>
      <c r="B15" s="494" t="s">
        <v>341</v>
      </c>
      <c r="C15" s="453">
        <v>705.164</v>
      </c>
      <c r="D15" s="454">
        <v>326.43</v>
      </c>
      <c r="E15" s="455">
        <v>177.34500000000003</v>
      </c>
      <c r="F15" s="454">
        <v>116.90199999999999</v>
      </c>
      <c r="G15" s="456">
        <f aca="true" t="shared" si="8" ref="G15:G20">SUM(C15:F15)</f>
        <v>1325.8410000000001</v>
      </c>
      <c r="H15" s="457">
        <f aca="true" t="shared" si="9" ref="H15:H20">G15/$G$9</f>
        <v>0.049925238720965326</v>
      </c>
      <c r="I15" s="458">
        <v>825.81</v>
      </c>
      <c r="J15" s="454">
        <v>442.21200000000005</v>
      </c>
      <c r="K15" s="455">
        <v>25.918999999999997</v>
      </c>
      <c r="L15" s="454">
        <v>3.902</v>
      </c>
      <c r="M15" s="456">
        <f aca="true" t="shared" si="10" ref="M15:M20">SUM(I15:L15)</f>
        <v>1297.843</v>
      </c>
      <c r="N15" s="459">
        <f aca="true" t="shared" si="11" ref="N15:N20">IF(ISERROR(G15/M15-1),"         /0",(G15/M15-1))</f>
        <v>0.02157271719306575</v>
      </c>
      <c r="O15" s="453">
        <v>705.164</v>
      </c>
      <c r="P15" s="454">
        <v>326.43</v>
      </c>
      <c r="Q15" s="455">
        <v>177.34500000000003</v>
      </c>
      <c r="R15" s="454">
        <v>116.90199999999999</v>
      </c>
      <c r="S15" s="456">
        <f aca="true" t="shared" si="12" ref="S15:S20">SUM(O15:R15)</f>
        <v>1325.8410000000001</v>
      </c>
      <c r="T15" s="457">
        <f aca="true" t="shared" si="13" ref="T15:T20">S15/$S$9</f>
        <v>0.049925238720965326</v>
      </c>
      <c r="U15" s="458">
        <v>825.81</v>
      </c>
      <c r="V15" s="454">
        <v>442.21200000000005</v>
      </c>
      <c r="W15" s="455">
        <v>25.918999999999997</v>
      </c>
      <c r="X15" s="454">
        <v>3.902</v>
      </c>
      <c r="Y15" s="456">
        <f aca="true" t="shared" si="14" ref="Y15:Y20">SUM(U15:X15)</f>
        <v>1297.843</v>
      </c>
      <c r="Z15" s="460">
        <f t="shared" si="7"/>
        <v>0.02157271719306575</v>
      </c>
    </row>
    <row r="16" spans="1:26" ht="18.75" customHeight="1">
      <c r="A16" s="452" t="s">
        <v>313</v>
      </c>
      <c r="B16" s="494" t="s">
        <v>314</v>
      </c>
      <c r="C16" s="453">
        <v>207.73700000000002</v>
      </c>
      <c r="D16" s="454">
        <v>508.321</v>
      </c>
      <c r="E16" s="455">
        <v>2.6719999999999997</v>
      </c>
      <c r="F16" s="454">
        <v>3.235</v>
      </c>
      <c r="G16" s="456">
        <f t="shared" si="8"/>
        <v>721.965</v>
      </c>
      <c r="H16" s="457">
        <f t="shared" si="9"/>
        <v>0.027185970997413513</v>
      </c>
      <c r="I16" s="458">
        <v>428.865</v>
      </c>
      <c r="J16" s="454">
        <v>468.37899999999996</v>
      </c>
      <c r="K16" s="455">
        <v>0.809</v>
      </c>
      <c r="L16" s="454">
        <v>3.1489999999999996</v>
      </c>
      <c r="M16" s="456">
        <f t="shared" si="10"/>
        <v>901.2019999999999</v>
      </c>
      <c r="N16" s="459">
        <f t="shared" si="11"/>
        <v>-0.19888659812117582</v>
      </c>
      <c r="O16" s="453">
        <v>207.73700000000002</v>
      </c>
      <c r="P16" s="454">
        <v>508.321</v>
      </c>
      <c r="Q16" s="455">
        <v>2.6719999999999997</v>
      </c>
      <c r="R16" s="454">
        <v>3.235</v>
      </c>
      <c r="S16" s="456">
        <f t="shared" si="12"/>
        <v>721.965</v>
      </c>
      <c r="T16" s="457">
        <f t="shared" si="13"/>
        <v>0.027185970997413513</v>
      </c>
      <c r="U16" s="458">
        <v>428.865</v>
      </c>
      <c r="V16" s="454">
        <v>468.37899999999996</v>
      </c>
      <c r="W16" s="455">
        <v>0.809</v>
      </c>
      <c r="X16" s="454">
        <v>3.1489999999999996</v>
      </c>
      <c r="Y16" s="456">
        <f t="shared" si="14"/>
        <v>901.2019999999999</v>
      </c>
      <c r="Z16" s="460">
        <f t="shared" si="7"/>
        <v>-0.19888659812117582</v>
      </c>
    </row>
    <row r="17" spans="1:26" ht="18.75" customHeight="1">
      <c r="A17" s="452" t="s">
        <v>380</v>
      </c>
      <c r="B17" s="494" t="s">
        <v>380</v>
      </c>
      <c r="C17" s="453">
        <v>66.512</v>
      </c>
      <c r="D17" s="454">
        <v>175.41400000000002</v>
      </c>
      <c r="E17" s="455">
        <v>72.836</v>
      </c>
      <c r="F17" s="454">
        <v>293.07900000000006</v>
      </c>
      <c r="G17" s="456">
        <f t="shared" si="8"/>
        <v>607.8410000000001</v>
      </c>
      <c r="H17" s="457">
        <f t="shared" si="9"/>
        <v>0.02288857187957703</v>
      </c>
      <c r="I17" s="458">
        <v>141.67399999999998</v>
      </c>
      <c r="J17" s="454">
        <v>164.67000000000002</v>
      </c>
      <c r="K17" s="455">
        <v>16.589</v>
      </c>
      <c r="L17" s="454">
        <v>7.786</v>
      </c>
      <c r="M17" s="456">
        <f t="shared" si="10"/>
        <v>330.719</v>
      </c>
      <c r="N17" s="459">
        <f t="shared" si="11"/>
        <v>0.8379379473208377</v>
      </c>
      <c r="O17" s="453">
        <v>66.512</v>
      </c>
      <c r="P17" s="454">
        <v>175.41400000000002</v>
      </c>
      <c r="Q17" s="455">
        <v>72.836</v>
      </c>
      <c r="R17" s="454">
        <v>293.07900000000006</v>
      </c>
      <c r="S17" s="456">
        <f t="shared" si="12"/>
        <v>607.8410000000001</v>
      </c>
      <c r="T17" s="457">
        <f t="shared" si="13"/>
        <v>0.02288857187957703</v>
      </c>
      <c r="U17" s="458">
        <v>141.67399999999998</v>
      </c>
      <c r="V17" s="454">
        <v>164.67000000000002</v>
      </c>
      <c r="W17" s="455">
        <v>16.589</v>
      </c>
      <c r="X17" s="454">
        <v>7.786</v>
      </c>
      <c r="Y17" s="456">
        <f t="shared" si="14"/>
        <v>330.719</v>
      </c>
      <c r="Z17" s="460">
        <f>IF(ISERROR(S17/Y17-1),"         /0",IF(S17/Y17&gt;5,"  *  ",(S17/Y17-1)))</f>
        <v>0.8379379473208377</v>
      </c>
    </row>
    <row r="18" spans="1:26" ht="18.75" customHeight="1">
      <c r="A18" s="452" t="s">
        <v>327</v>
      </c>
      <c r="B18" s="494" t="s">
        <v>328</v>
      </c>
      <c r="C18" s="453">
        <v>205.32199999999995</v>
      </c>
      <c r="D18" s="454">
        <v>234.35199999999998</v>
      </c>
      <c r="E18" s="455">
        <v>60.608000000000004</v>
      </c>
      <c r="F18" s="454">
        <v>51.41799999999999</v>
      </c>
      <c r="G18" s="456">
        <f t="shared" si="8"/>
        <v>551.6999999999999</v>
      </c>
      <c r="H18" s="457">
        <f t="shared" si="9"/>
        <v>0.020774553059044458</v>
      </c>
      <c r="I18" s="458">
        <v>61.12599999999999</v>
      </c>
      <c r="J18" s="454">
        <v>28.998000000000005</v>
      </c>
      <c r="K18" s="455">
        <v>39.182</v>
      </c>
      <c r="L18" s="454">
        <v>49.574000000000005</v>
      </c>
      <c r="M18" s="456">
        <f t="shared" si="10"/>
        <v>178.88</v>
      </c>
      <c r="N18" s="459">
        <f t="shared" si="11"/>
        <v>2.084190518783542</v>
      </c>
      <c r="O18" s="453">
        <v>205.32199999999995</v>
      </c>
      <c r="P18" s="454">
        <v>234.35199999999998</v>
      </c>
      <c r="Q18" s="455">
        <v>60.608000000000004</v>
      </c>
      <c r="R18" s="454">
        <v>51.41799999999999</v>
      </c>
      <c r="S18" s="456">
        <f t="shared" si="12"/>
        <v>551.6999999999999</v>
      </c>
      <c r="T18" s="457">
        <f t="shared" si="13"/>
        <v>0.020774553059044458</v>
      </c>
      <c r="U18" s="458">
        <v>61.12599999999999</v>
      </c>
      <c r="V18" s="454">
        <v>28.998000000000005</v>
      </c>
      <c r="W18" s="455">
        <v>39.182</v>
      </c>
      <c r="X18" s="454">
        <v>49.574000000000005</v>
      </c>
      <c r="Y18" s="456">
        <f t="shared" si="14"/>
        <v>178.88</v>
      </c>
      <c r="Z18" s="460">
        <f>IF(ISERROR(S18/Y18-1),"         /0",IF(S18/Y18&gt;5,"  *  ",(S18/Y18-1)))</f>
        <v>2.084190518783542</v>
      </c>
    </row>
    <row r="19" spans="1:26" ht="18.75" customHeight="1">
      <c r="A19" s="452" t="s">
        <v>390</v>
      </c>
      <c r="B19" s="494" t="s">
        <v>390</v>
      </c>
      <c r="C19" s="453">
        <v>82.15899999999998</v>
      </c>
      <c r="D19" s="454">
        <v>26.162000000000003</v>
      </c>
      <c r="E19" s="455">
        <v>283.509</v>
      </c>
      <c r="F19" s="454">
        <v>55.566</v>
      </c>
      <c r="G19" s="456">
        <f t="shared" si="8"/>
        <v>447.39599999999996</v>
      </c>
      <c r="H19" s="457">
        <f t="shared" si="9"/>
        <v>0.016846931195222504</v>
      </c>
      <c r="I19" s="458">
        <v>153.25099999999995</v>
      </c>
      <c r="J19" s="454">
        <v>61.25000000000001</v>
      </c>
      <c r="K19" s="455">
        <v>19.26</v>
      </c>
      <c r="L19" s="454">
        <v>3.26</v>
      </c>
      <c r="M19" s="456">
        <f t="shared" si="10"/>
        <v>237.02099999999993</v>
      </c>
      <c r="N19" s="459">
        <f t="shared" si="11"/>
        <v>0.887579581556065</v>
      </c>
      <c r="O19" s="453">
        <v>82.15899999999998</v>
      </c>
      <c r="P19" s="454">
        <v>26.162000000000003</v>
      </c>
      <c r="Q19" s="455">
        <v>283.509</v>
      </c>
      <c r="R19" s="454">
        <v>55.566</v>
      </c>
      <c r="S19" s="456">
        <f t="shared" si="12"/>
        <v>447.39599999999996</v>
      </c>
      <c r="T19" s="457">
        <f t="shared" si="13"/>
        <v>0.016846931195222504</v>
      </c>
      <c r="U19" s="458">
        <v>153.25099999999995</v>
      </c>
      <c r="V19" s="454">
        <v>61.25000000000001</v>
      </c>
      <c r="W19" s="455">
        <v>19.26</v>
      </c>
      <c r="X19" s="454">
        <v>3.26</v>
      </c>
      <c r="Y19" s="456">
        <f t="shared" si="14"/>
        <v>237.02099999999993</v>
      </c>
      <c r="Z19" s="460">
        <f>IF(ISERROR(S19/Y19-1),"         /0",IF(S19/Y19&gt;5,"  *  ",(S19/Y19-1)))</f>
        <v>0.887579581556065</v>
      </c>
    </row>
    <row r="20" spans="1:26" ht="18.75" customHeight="1">
      <c r="A20" s="452" t="s">
        <v>323</v>
      </c>
      <c r="B20" s="494" t="s">
        <v>324</v>
      </c>
      <c r="C20" s="453">
        <v>204.60399999999998</v>
      </c>
      <c r="D20" s="454">
        <v>137.263</v>
      </c>
      <c r="E20" s="455">
        <v>9.266</v>
      </c>
      <c r="F20" s="454">
        <v>2.658</v>
      </c>
      <c r="G20" s="456">
        <f t="shared" si="8"/>
        <v>353.791</v>
      </c>
      <c r="H20" s="457">
        <f t="shared" si="9"/>
        <v>0.013322185791757112</v>
      </c>
      <c r="I20" s="458">
        <v>130.549</v>
      </c>
      <c r="J20" s="454">
        <v>117.09599999999999</v>
      </c>
      <c r="K20" s="455">
        <v>11.94</v>
      </c>
      <c r="L20" s="454">
        <v>7.292</v>
      </c>
      <c r="M20" s="456">
        <f t="shared" si="10"/>
        <v>266.87699999999995</v>
      </c>
      <c r="N20" s="459">
        <f t="shared" si="11"/>
        <v>0.325670627292723</v>
      </c>
      <c r="O20" s="453">
        <v>204.60399999999998</v>
      </c>
      <c r="P20" s="454">
        <v>137.263</v>
      </c>
      <c r="Q20" s="455">
        <v>9.266</v>
      </c>
      <c r="R20" s="454">
        <v>2.658</v>
      </c>
      <c r="S20" s="456">
        <f t="shared" si="12"/>
        <v>353.791</v>
      </c>
      <c r="T20" s="457">
        <f t="shared" si="13"/>
        <v>0.013322185791757112</v>
      </c>
      <c r="U20" s="458">
        <v>130.549</v>
      </c>
      <c r="V20" s="454">
        <v>117.09599999999999</v>
      </c>
      <c r="W20" s="455">
        <v>11.94</v>
      </c>
      <c r="X20" s="454">
        <v>7.292</v>
      </c>
      <c r="Y20" s="456">
        <f t="shared" si="14"/>
        <v>266.87699999999995</v>
      </c>
      <c r="Z20" s="460">
        <f t="shared" si="7"/>
        <v>0.325670627292723</v>
      </c>
    </row>
    <row r="21" spans="1:26" ht="18.75" customHeight="1">
      <c r="A21" s="452" t="s">
        <v>319</v>
      </c>
      <c r="B21" s="494" t="s">
        <v>320</v>
      </c>
      <c r="C21" s="453">
        <v>93.39500000000001</v>
      </c>
      <c r="D21" s="454">
        <v>220.605</v>
      </c>
      <c r="E21" s="455">
        <v>15.404</v>
      </c>
      <c r="F21" s="454">
        <v>8.051</v>
      </c>
      <c r="G21" s="456">
        <f t="shared" si="0"/>
        <v>337.455</v>
      </c>
      <c r="H21" s="457">
        <f t="shared" si="1"/>
        <v>0.012707045137828254</v>
      </c>
      <c r="I21" s="458">
        <v>66.47200000000001</v>
      </c>
      <c r="J21" s="454">
        <v>186.315</v>
      </c>
      <c r="K21" s="455">
        <v>4.904</v>
      </c>
      <c r="L21" s="454">
        <v>6.263000000000001</v>
      </c>
      <c r="M21" s="456">
        <f t="shared" si="2"/>
        <v>263.954</v>
      </c>
      <c r="N21" s="459">
        <f t="shared" si="3"/>
        <v>0.2784613985770248</v>
      </c>
      <c r="O21" s="453">
        <v>93.39500000000001</v>
      </c>
      <c r="P21" s="454">
        <v>220.605</v>
      </c>
      <c r="Q21" s="455">
        <v>15.404</v>
      </c>
      <c r="R21" s="454">
        <v>8.051</v>
      </c>
      <c r="S21" s="456">
        <f t="shared" si="4"/>
        <v>337.455</v>
      </c>
      <c r="T21" s="457">
        <f t="shared" si="5"/>
        <v>0.012707045137828254</v>
      </c>
      <c r="U21" s="458">
        <v>66.47200000000001</v>
      </c>
      <c r="V21" s="454">
        <v>186.315</v>
      </c>
      <c r="W21" s="455">
        <v>4.904</v>
      </c>
      <c r="X21" s="454">
        <v>6.263000000000001</v>
      </c>
      <c r="Y21" s="456">
        <f t="shared" si="6"/>
        <v>263.954</v>
      </c>
      <c r="Z21" s="460">
        <f t="shared" si="7"/>
        <v>0.2784613985770248</v>
      </c>
    </row>
    <row r="22" spans="1:26" ht="18.75" customHeight="1">
      <c r="A22" s="452" t="s">
        <v>321</v>
      </c>
      <c r="B22" s="494" t="s">
        <v>322</v>
      </c>
      <c r="C22" s="453">
        <v>185.364</v>
      </c>
      <c r="D22" s="454">
        <v>145.18800000000002</v>
      </c>
      <c r="E22" s="455">
        <v>0.9820000000000001</v>
      </c>
      <c r="F22" s="454">
        <v>1.764</v>
      </c>
      <c r="G22" s="456">
        <f aca="true" t="shared" si="15" ref="G22:G56">SUM(C22:F22)</f>
        <v>333.29800000000006</v>
      </c>
      <c r="H22" s="457">
        <f t="shared" si="1"/>
        <v>0.012550511121032086</v>
      </c>
      <c r="I22" s="458">
        <v>147.94299999999998</v>
      </c>
      <c r="J22" s="454">
        <v>120.46199999999999</v>
      </c>
      <c r="K22" s="455">
        <v>0.14</v>
      </c>
      <c r="L22" s="454">
        <v>1.01</v>
      </c>
      <c r="M22" s="456">
        <f aca="true" t="shared" si="16" ref="M22:M56">SUM(I22:L22)</f>
        <v>269.55499999999995</v>
      </c>
      <c r="N22" s="459">
        <f aca="true" t="shared" si="17" ref="N22:N55">IF(ISERROR(G22/M22-1),"         /0",(G22/M22-1))</f>
        <v>0.23647493090463967</v>
      </c>
      <c r="O22" s="453">
        <v>185.364</v>
      </c>
      <c r="P22" s="454">
        <v>145.18800000000002</v>
      </c>
      <c r="Q22" s="455">
        <v>0.9820000000000001</v>
      </c>
      <c r="R22" s="454">
        <v>1.764</v>
      </c>
      <c r="S22" s="456">
        <f aca="true" t="shared" si="18" ref="S22:S56">SUM(O22:R22)</f>
        <v>333.29800000000006</v>
      </c>
      <c r="T22" s="457">
        <f t="shared" si="5"/>
        <v>0.012550511121032086</v>
      </c>
      <c r="U22" s="458">
        <v>147.94299999999998</v>
      </c>
      <c r="V22" s="454">
        <v>120.46199999999999</v>
      </c>
      <c r="W22" s="455">
        <v>0.14</v>
      </c>
      <c r="X22" s="454">
        <v>1.01</v>
      </c>
      <c r="Y22" s="456">
        <f aca="true" t="shared" si="19" ref="Y22:Y56">SUM(U22:X22)</f>
        <v>269.55499999999995</v>
      </c>
      <c r="Z22" s="460">
        <f aca="true" t="shared" si="20" ref="Z22:Z56">IF(ISERROR(S22/Y22-1),"         /0",IF(S22/Y22&gt;5,"  *  ",(S22/Y22-1)))</f>
        <v>0.23647493090463967</v>
      </c>
    </row>
    <row r="23" spans="1:26" ht="18.75" customHeight="1">
      <c r="A23" s="452" t="s">
        <v>325</v>
      </c>
      <c r="B23" s="494" t="s">
        <v>326</v>
      </c>
      <c r="C23" s="453">
        <v>121.652</v>
      </c>
      <c r="D23" s="454">
        <v>193.339</v>
      </c>
      <c r="E23" s="455">
        <v>0.5700000000000001</v>
      </c>
      <c r="F23" s="454">
        <v>1.285</v>
      </c>
      <c r="G23" s="456">
        <f t="shared" si="15"/>
        <v>316.846</v>
      </c>
      <c r="H23" s="457">
        <f t="shared" si="1"/>
        <v>0.011931002426220775</v>
      </c>
      <c r="I23" s="458">
        <v>125.844</v>
      </c>
      <c r="J23" s="454">
        <v>161.226</v>
      </c>
      <c r="K23" s="455">
        <v>2.5210000000000004</v>
      </c>
      <c r="L23" s="454">
        <v>4.583</v>
      </c>
      <c r="M23" s="456">
        <f t="shared" si="16"/>
        <v>294.17400000000004</v>
      </c>
      <c r="N23" s="459">
        <f t="shared" si="17"/>
        <v>0.0770700333816039</v>
      </c>
      <c r="O23" s="453">
        <v>121.652</v>
      </c>
      <c r="P23" s="454">
        <v>193.339</v>
      </c>
      <c r="Q23" s="455">
        <v>0.5700000000000001</v>
      </c>
      <c r="R23" s="454">
        <v>1.285</v>
      </c>
      <c r="S23" s="456">
        <f t="shared" si="18"/>
        <v>316.846</v>
      </c>
      <c r="T23" s="457">
        <f t="shared" si="5"/>
        <v>0.011931002426220775</v>
      </c>
      <c r="U23" s="458">
        <v>125.844</v>
      </c>
      <c r="V23" s="454">
        <v>161.226</v>
      </c>
      <c r="W23" s="455">
        <v>2.5210000000000004</v>
      </c>
      <c r="X23" s="454">
        <v>4.583</v>
      </c>
      <c r="Y23" s="456">
        <f t="shared" si="19"/>
        <v>294.17400000000004</v>
      </c>
      <c r="Z23" s="460">
        <f t="shared" si="20"/>
        <v>0.0770700333816039</v>
      </c>
    </row>
    <row r="24" spans="1:26" ht="18.75" customHeight="1">
      <c r="A24" s="452" t="s">
        <v>346</v>
      </c>
      <c r="B24" s="494" t="s">
        <v>347</v>
      </c>
      <c r="C24" s="453">
        <v>82.18599999999999</v>
      </c>
      <c r="D24" s="454">
        <v>69.72300000000001</v>
      </c>
      <c r="E24" s="455">
        <v>90.973</v>
      </c>
      <c r="F24" s="454">
        <v>72.10800000000002</v>
      </c>
      <c r="G24" s="456">
        <f>SUM(C24:F24)</f>
        <v>314.99</v>
      </c>
      <c r="H24" s="457">
        <f>G24/$G$9</f>
        <v>0.011861113772101532</v>
      </c>
      <c r="I24" s="458">
        <v>94.66400000000002</v>
      </c>
      <c r="J24" s="454">
        <v>74.98899999999999</v>
      </c>
      <c r="K24" s="455">
        <v>91.14300000000001</v>
      </c>
      <c r="L24" s="454">
        <v>71.87299999999999</v>
      </c>
      <c r="M24" s="456">
        <f>SUM(I24:L24)</f>
        <v>332.66900000000004</v>
      </c>
      <c r="N24" s="459">
        <f>IF(ISERROR(G24/M24-1),"         /0",(G24/M24-1))</f>
        <v>-0.053142913827257776</v>
      </c>
      <c r="O24" s="453">
        <v>82.18599999999999</v>
      </c>
      <c r="P24" s="454">
        <v>69.72300000000001</v>
      </c>
      <c r="Q24" s="455">
        <v>90.973</v>
      </c>
      <c r="R24" s="454">
        <v>72.10800000000002</v>
      </c>
      <c r="S24" s="456">
        <f>SUM(O24:R24)</f>
        <v>314.99</v>
      </c>
      <c r="T24" s="457">
        <f>S24/$S$9</f>
        <v>0.011861113772101532</v>
      </c>
      <c r="U24" s="458">
        <v>94.66400000000002</v>
      </c>
      <c r="V24" s="454">
        <v>74.98899999999999</v>
      </c>
      <c r="W24" s="455">
        <v>91.14300000000001</v>
      </c>
      <c r="X24" s="454">
        <v>71.87299999999999</v>
      </c>
      <c r="Y24" s="456">
        <f>SUM(U24:X24)</f>
        <v>332.66900000000004</v>
      </c>
      <c r="Z24" s="460">
        <f>IF(ISERROR(S24/Y24-1),"         /0",IF(S24/Y24&gt;5,"  *  ",(S24/Y24-1)))</f>
        <v>-0.053142913827257776</v>
      </c>
    </row>
    <row r="25" spans="1:26" ht="18.75" customHeight="1">
      <c r="A25" s="452" t="s">
        <v>333</v>
      </c>
      <c r="B25" s="494" t="s">
        <v>333</v>
      </c>
      <c r="C25" s="453">
        <v>95.855</v>
      </c>
      <c r="D25" s="454">
        <v>114.031</v>
      </c>
      <c r="E25" s="455">
        <v>3.8480000000000003</v>
      </c>
      <c r="F25" s="454">
        <v>4.354000000000001</v>
      </c>
      <c r="G25" s="456">
        <f>SUM(C25:F25)</f>
        <v>218.08800000000005</v>
      </c>
      <c r="H25" s="457">
        <f>G25/$G$9</f>
        <v>0.008212218103209878</v>
      </c>
      <c r="I25" s="458">
        <v>150.627</v>
      </c>
      <c r="J25" s="454">
        <v>166.76</v>
      </c>
      <c r="K25" s="455">
        <v>10.779</v>
      </c>
      <c r="L25" s="454">
        <v>8.163</v>
      </c>
      <c r="M25" s="456">
        <f>SUM(I25:L25)</f>
        <v>336.329</v>
      </c>
      <c r="N25" s="459">
        <f>IF(ISERROR(G25/M25-1),"         /0",(G25/M25-1))</f>
        <v>-0.35156349883596105</v>
      </c>
      <c r="O25" s="453">
        <v>95.855</v>
      </c>
      <c r="P25" s="454">
        <v>114.031</v>
      </c>
      <c r="Q25" s="455">
        <v>3.8480000000000003</v>
      </c>
      <c r="R25" s="454">
        <v>4.354000000000001</v>
      </c>
      <c r="S25" s="456">
        <f>SUM(O25:R25)</f>
        <v>218.08800000000005</v>
      </c>
      <c r="T25" s="457">
        <f>S25/$S$9</f>
        <v>0.008212218103209878</v>
      </c>
      <c r="U25" s="458">
        <v>150.627</v>
      </c>
      <c r="V25" s="454">
        <v>166.76</v>
      </c>
      <c r="W25" s="455">
        <v>10.779</v>
      </c>
      <c r="X25" s="454">
        <v>8.163</v>
      </c>
      <c r="Y25" s="456">
        <f>SUM(U25:X25)</f>
        <v>336.329</v>
      </c>
      <c r="Z25" s="460">
        <f>IF(ISERROR(S25/Y25-1),"         /0",IF(S25/Y25&gt;5,"  *  ",(S25/Y25-1)))</f>
        <v>-0.35156349883596105</v>
      </c>
    </row>
    <row r="26" spans="1:26" ht="18.75" customHeight="1">
      <c r="A26" s="452" t="s">
        <v>374</v>
      </c>
      <c r="B26" s="494" t="s">
        <v>375</v>
      </c>
      <c r="C26" s="453">
        <v>83.004</v>
      </c>
      <c r="D26" s="454">
        <v>71.02799999999999</v>
      </c>
      <c r="E26" s="455">
        <v>9.482</v>
      </c>
      <c r="F26" s="454">
        <v>12.435</v>
      </c>
      <c r="G26" s="456">
        <f>SUM(C26:F26)</f>
        <v>175.94899999999998</v>
      </c>
      <c r="H26" s="457">
        <f>G26/$G$9</f>
        <v>0.0066254519416092325</v>
      </c>
      <c r="I26" s="458">
        <v>48.424</v>
      </c>
      <c r="J26" s="454">
        <v>52.837999999999994</v>
      </c>
      <c r="K26" s="455">
        <v>6.59</v>
      </c>
      <c r="L26" s="454">
        <v>7.090000000000001</v>
      </c>
      <c r="M26" s="456">
        <f>SUM(I26:L26)</f>
        <v>114.94200000000001</v>
      </c>
      <c r="N26" s="459">
        <f>IF(ISERROR(G26/M26-1),"         /0",(G26/M26-1))</f>
        <v>0.5307633415113706</v>
      </c>
      <c r="O26" s="453">
        <v>83.004</v>
      </c>
      <c r="P26" s="454">
        <v>71.02799999999999</v>
      </c>
      <c r="Q26" s="455">
        <v>9.482</v>
      </c>
      <c r="R26" s="454">
        <v>12.435</v>
      </c>
      <c r="S26" s="456">
        <f>SUM(O26:R26)</f>
        <v>175.94899999999998</v>
      </c>
      <c r="T26" s="457">
        <f>S26/$S$9</f>
        <v>0.0066254519416092325</v>
      </c>
      <c r="U26" s="458">
        <v>48.424</v>
      </c>
      <c r="V26" s="454">
        <v>52.837999999999994</v>
      </c>
      <c r="W26" s="455">
        <v>6.59</v>
      </c>
      <c r="X26" s="454">
        <v>7.090000000000001</v>
      </c>
      <c r="Y26" s="456">
        <f>SUM(U26:X26)</f>
        <v>114.94200000000001</v>
      </c>
      <c r="Z26" s="460">
        <f>IF(ISERROR(S26/Y26-1),"         /0",IF(S26/Y26&gt;5,"  *  ",(S26/Y26-1)))</f>
        <v>0.5307633415113706</v>
      </c>
    </row>
    <row r="27" spans="1:26" ht="18.75" customHeight="1">
      <c r="A27" s="452" t="s">
        <v>329</v>
      </c>
      <c r="B27" s="494" t="s">
        <v>330</v>
      </c>
      <c r="C27" s="453">
        <v>37.615</v>
      </c>
      <c r="D27" s="454">
        <v>124.429</v>
      </c>
      <c r="E27" s="455">
        <v>0.545</v>
      </c>
      <c r="F27" s="454">
        <v>3.1149999999999998</v>
      </c>
      <c r="G27" s="456">
        <f>SUM(C27:F27)</f>
        <v>165.704</v>
      </c>
      <c r="H27" s="457">
        <f>G27/$G$9</f>
        <v>0.006239671089533993</v>
      </c>
      <c r="I27" s="458">
        <v>35.104</v>
      </c>
      <c r="J27" s="454">
        <v>100.38000000000001</v>
      </c>
      <c r="K27" s="455">
        <v>2.8369999999999993</v>
      </c>
      <c r="L27" s="454">
        <v>2.957</v>
      </c>
      <c r="M27" s="456">
        <f>SUM(I27:L27)</f>
        <v>141.278</v>
      </c>
      <c r="N27" s="459">
        <f>IF(ISERROR(G27/M27-1),"         /0",(G27/M27-1))</f>
        <v>0.17289316100171304</v>
      </c>
      <c r="O27" s="453">
        <v>37.615</v>
      </c>
      <c r="P27" s="454">
        <v>124.429</v>
      </c>
      <c r="Q27" s="455">
        <v>0.545</v>
      </c>
      <c r="R27" s="454">
        <v>3.1149999999999998</v>
      </c>
      <c r="S27" s="456">
        <f>SUM(O27:R27)</f>
        <v>165.704</v>
      </c>
      <c r="T27" s="457">
        <f>S27/$S$9</f>
        <v>0.006239671089533993</v>
      </c>
      <c r="U27" s="458">
        <v>35.104</v>
      </c>
      <c r="V27" s="454">
        <v>100.38000000000001</v>
      </c>
      <c r="W27" s="455">
        <v>2.8369999999999993</v>
      </c>
      <c r="X27" s="454">
        <v>2.957</v>
      </c>
      <c r="Y27" s="456">
        <f>SUM(U27:X27)</f>
        <v>141.278</v>
      </c>
      <c r="Z27" s="460">
        <f>IF(ISERROR(S27/Y27-1),"         /0",IF(S27/Y27&gt;5,"  *  ",(S27/Y27-1)))</f>
        <v>0.17289316100171304</v>
      </c>
    </row>
    <row r="28" spans="1:26" ht="18.75" customHeight="1">
      <c r="A28" s="452" t="s">
        <v>381</v>
      </c>
      <c r="B28" s="494" t="s">
        <v>382</v>
      </c>
      <c r="C28" s="453">
        <v>51.065000000000005</v>
      </c>
      <c r="D28" s="454">
        <v>73.729</v>
      </c>
      <c r="E28" s="455">
        <v>8.395</v>
      </c>
      <c r="F28" s="454">
        <v>20.244</v>
      </c>
      <c r="G28" s="456">
        <f t="shared" si="15"/>
        <v>153.43300000000002</v>
      </c>
      <c r="H28" s="457">
        <f t="shared" si="1"/>
        <v>0.005777600144115224</v>
      </c>
      <c r="I28" s="458">
        <v>86.056</v>
      </c>
      <c r="J28" s="454">
        <v>112.196</v>
      </c>
      <c r="K28" s="455">
        <v>3.872</v>
      </c>
      <c r="L28" s="454">
        <v>5.249</v>
      </c>
      <c r="M28" s="456">
        <f t="shared" si="16"/>
        <v>207.37300000000002</v>
      </c>
      <c r="N28" s="459">
        <f t="shared" si="17"/>
        <v>-0.26011100770109896</v>
      </c>
      <c r="O28" s="453">
        <v>51.065000000000005</v>
      </c>
      <c r="P28" s="454">
        <v>73.729</v>
      </c>
      <c r="Q28" s="455">
        <v>8.395</v>
      </c>
      <c r="R28" s="454">
        <v>20.244</v>
      </c>
      <c r="S28" s="456">
        <f t="shared" si="18"/>
        <v>153.43300000000002</v>
      </c>
      <c r="T28" s="457">
        <f t="shared" si="5"/>
        <v>0.005777600144115224</v>
      </c>
      <c r="U28" s="458">
        <v>86.056</v>
      </c>
      <c r="V28" s="454">
        <v>112.196</v>
      </c>
      <c r="W28" s="455">
        <v>3.872</v>
      </c>
      <c r="X28" s="454">
        <v>5.249</v>
      </c>
      <c r="Y28" s="456">
        <f t="shared" si="19"/>
        <v>207.37300000000002</v>
      </c>
      <c r="Z28" s="460">
        <f t="shared" si="20"/>
        <v>-0.26011100770109896</v>
      </c>
    </row>
    <row r="29" spans="1:26" ht="18.75" customHeight="1">
      <c r="A29" s="452" t="s">
        <v>338</v>
      </c>
      <c r="B29" s="494" t="s">
        <v>339</v>
      </c>
      <c r="C29" s="453">
        <v>35.96900000000001</v>
      </c>
      <c r="D29" s="454">
        <v>108.163</v>
      </c>
      <c r="E29" s="455">
        <v>0.05</v>
      </c>
      <c r="F29" s="454">
        <v>0.05</v>
      </c>
      <c r="G29" s="456">
        <f t="shared" si="15"/>
        <v>144.23200000000003</v>
      </c>
      <c r="H29" s="457">
        <f t="shared" si="1"/>
        <v>0.005431131659982057</v>
      </c>
      <c r="I29" s="458">
        <v>52.111</v>
      </c>
      <c r="J29" s="454">
        <v>74.811</v>
      </c>
      <c r="K29" s="455">
        <v>1.009</v>
      </c>
      <c r="L29" s="454">
        <v>2.865</v>
      </c>
      <c r="M29" s="456">
        <f t="shared" si="16"/>
        <v>130.796</v>
      </c>
      <c r="N29" s="459" t="s">
        <v>46</v>
      </c>
      <c r="O29" s="453">
        <v>35.96900000000001</v>
      </c>
      <c r="P29" s="454">
        <v>108.163</v>
      </c>
      <c r="Q29" s="455">
        <v>0.05</v>
      </c>
      <c r="R29" s="454">
        <v>0.05</v>
      </c>
      <c r="S29" s="456">
        <f t="shared" si="18"/>
        <v>144.23200000000003</v>
      </c>
      <c r="T29" s="457">
        <f t="shared" si="5"/>
        <v>0.005431131659982057</v>
      </c>
      <c r="U29" s="458">
        <v>52.111</v>
      </c>
      <c r="V29" s="454">
        <v>74.811</v>
      </c>
      <c r="W29" s="455">
        <v>1.009</v>
      </c>
      <c r="X29" s="454">
        <v>2.865</v>
      </c>
      <c r="Y29" s="456">
        <f t="shared" si="19"/>
        <v>130.796</v>
      </c>
      <c r="Z29" s="460">
        <f t="shared" si="20"/>
        <v>0.10272485397106967</v>
      </c>
    </row>
    <row r="30" spans="1:26" ht="18.75" customHeight="1">
      <c r="A30" s="452" t="s">
        <v>356</v>
      </c>
      <c r="B30" s="494" t="s">
        <v>357</v>
      </c>
      <c r="C30" s="453">
        <v>13.206</v>
      </c>
      <c r="D30" s="454">
        <v>42.994</v>
      </c>
      <c r="E30" s="455">
        <v>69.53699999999999</v>
      </c>
      <c r="F30" s="454">
        <v>14.549000000000001</v>
      </c>
      <c r="G30" s="456">
        <f t="shared" si="15"/>
        <v>140.286</v>
      </c>
      <c r="H30" s="457">
        <f t="shared" si="1"/>
        <v>0.005282542958928967</v>
      </c>
      <c r="I30" s="458">
        <v>66.956</v>
      </c>
      <c r="J30" s="454">
        <v>56.867999999999995</v>
      </c>
      <c r="K30" s="455">
        <v>1.9120000000000001</v>
      </c>
      <c r="L30" s="454">
        <v>1.916</v>
      </c>
      <c r="M30" s="456">
        <f t="shared" si="16"/>
        <v>127.652</v>
      </c>
      <c r="N30" s="459">
        <f t="shared" si="17"/>
        <v>0.09897220568420395</v>
      </c>
      <c r="O30" s="453">
        <v>13.206</v>
      </c>
      <c r="P30" s="454">
        <v>42.994</v>
      </c>
      <c r="Q30" s="455">
        <v>69.53699999999999</v>
      </c>
      <c r="R30" s="454">
        <v>14.549000000000001</v>
      </c>
      <c r="S30" s="456">
        <f t="shared" si="18"/>
        <v>140.286</v>
      </c>
      <c r="T30" s="457">
        <f t="shared" si="5"/>
        <v>0.005282542958928967</v>
      </c>
      <c r="U30" s="458">
        <v>66.956</v>
      </c>
      <c r="V30" s="454">
        <v>56.867999999999995</v>
      </c>
      <c r="W30" s="455">
        <v>1.9120000000000001</v>
      </c>
      <c r="X30" s="454">
        <v>1.916</v>
      </c>
      <c r="Y30" s="456">
        <f t="shared" si="19"/>
        <v>127.652</v>
      </c>
      <c r="Z30" s="460">
        <f t="shared" si="20"/>
        <v>0.09897220568420395</v>
      </c>
    </row>
    <row r="31" spans="1:26" ht="18.75" customHeight="1">
      <c r="A31" s="452" t="s">
        <v>403</v>
      </c>
      <c r="B31" s="494" t="s">
        <v>404</v>
      </c>
      <c r="C31" s="453">
        <v>34.2</v>
      </c>
      <c r="D31" s="454">
        <v>34.3</v>
      </c>
      <c r="E31" s="455">
        <v>34.601</v>
      </c>
      <c r="F31" s="454">
        <v>27.104</v>
      </c>
      <c r="G31" s="456">
        <f t="shared" si="15"/>
        <v>130.20499999999998</v>
      </c>
      <c r="H31" s="457">
        <f t="shared" si="1"/>
        <v>0.004902937612928917</v>
      </c>
      <c r="I31" s="458">
        <v>17.5</v>
      </c>
      <c r="J31" s="454">
        <v>17.1</v>
      </c>
      <c r="K31" s="455">
        <v>23.91</v>
      </c>
      <c r="L31" s="454">
        <v>27.475</v>
      </c>
      <c r="M31" s="456">
        <f t="shared" si="16"/>
        <v>85.98500000000001</v>
      </c>
      <c r="N31" s="459">
        <f t="shared" si="17"/>
        <v>0.5142757457696105</v>
      </c>
      <c r="O31" s="453">
        <v>34.2</v>
      </c>
      <c r="P31" s="454">
        <v>34.3</v>
      </c>
      <c r="Q31" s="455">
        <v>34.601</v>
      </c>
      <c r="R31" s="454">
        <v>27.104</v>
      </c>
      <c r="S31" s="456">
        <f t="shared" si="18"/>
        <v>130.20499999999998</v>
      </c>
      <c r="T31" s="457">
        <f t="shared" si="5"/>
        <v>0.004902937612928917</v>
      </c>
      <c r="U31" s="458">
        <v>17.5</v>
      </c>
      <c r="V31" s="454">
        <v>17.1</v>
      </c>
      <c r="W31" s="455">
        <v>23.91</v>
      </c>
      <c r="X31" s="454">
        <v>27.475</v>
      </c>
      <c r="Y31" s="456">
        <f t="shared" si="19"/>
        <v>85.98500000000001</v>
      </c>
      <c r="Z31" s="460">
        <f t="shared" si="20"/>
        <v>0.5142757457696105</v>
      </c>
    </row>
    <row r="32" spans="1:26" ht="18.75" customHeight="1">
      <c r="A32" s="452" t="s">
        <v>336</v>
      </c>
      <c r="B32" s="494" t="s">
        <v>337</v>
      </c>
      <c r="C32" s="453">
        <v>23.68</v>
      </c>
      <c r="D32" s="454">
        <v>79.379</v>
      </c>
      <c r="E32" s="455">
        <v>0.264</v>
      </c>
      <c r="F32" s="454">
        <v>0.281</v>
      </c>
      <c r="G32" s="456">
        <f t="shared" si="15"/>
        <v>103.604</v>
      </c>
      <c r="H32" s="457">
        <f t="shared" si="1"/>
        <v>0.0039012629964278456</v>
      </c>
      <c r="I32" s="458">
        <v>25.246000000000002</v>
      </c>
      <c r="J32" s="454">
        <v>61.127</v>
      </c>
      <c r="K32" s="455">
        <v>1.243</v>
      </c>
      <c r="L32" s="454">
        <v>1.5790000000000002</v>
      </c>
      <c r="M32" s="456">
        <f t="shared" si="16"/>
        <v>89.195</v>
      </c>
      <c r="N32" s="459">
        <f t="shared" si="17"/>
        <v>0.16154492964852296</v>
      </c>
      <c r="O32" s="453">
        <v>23.68</v>
      </c>
      <c r="P32" s="454">
        <v>79.379</v>
      </c>
      <c r="Q32" s="455">
        <v>0.264</v>
      </c>
      <c r="R32" s="454">
        <v>0.281</v>
      </c>
      <c r="S32" s="456">
        <f t="shared" si="18"/>
        <v>103.604</v>
      </c>
      <c r="T32" s="457">
        <f t="shared" si="5"/>
        <v>0.0039012629964278456</v>
      </c>
      <c r="U32" s="458">
        <v>25.246000000000002</v>
      </c>
      <c r="V32" s="454">
        <v>61.127</v>
      </c>
      <c r="W32" s="455">
        <v>1.243</v>
      </c>
      <c r="X32" s="454">
        <v>1.5790000000000002</v>
      </c>
      <c r="Y32" s="456">
        <f t="shared" si="19"/>
        <v>89.195</v>
      </c>
      <c r="Z32" s="460">
        <f t="shared" si="20"/>
        <v>0.16154492964852296</v>
      </c>
    </row>
    <row r="33" spans="1:26" ht="18.75" customHeight="1">
      <c r="A33" s="452" t="s">
        <v>381</v>
      </c>
      <c r="B33" s="494" t="s">
        <v>381</v>
      </c>
      <c r="C33" s="453">
        <v>0</v>
      </c>
      <c r="D33" s="454">
        <v>0</v>
      </c>
      <c r="E33" s="455">
        <v>27.469</v>
      </c>
      <c r="F33" s="454">
        <v>61.958</v>
      </c>
      <c r="G33" s="456">
        <f t="shared" si="15"/>
        <v>89.42699999999999</v>
      </c>
      <c r="H33" s="457">
        <f t="shared" si="1"/>
        <v>0.003367420620647397</v>
      </c>
      <c r="I33" s="458"/>
      <c r="J33" s="454"/>
      <c r="K33" s="455">
        <v>8.4</v>
      </c>
      <c r="L33" s="454">
        <v>10.8</v>
      </c>
      <c r="M33" s="456">
        <f t="shared" si="16"/>
        <v>19.200000000000003</v>
      </c>
      <c r="N33" s="459">
        <f t="shared" si="17"/>
        <v>3.6576562499999987</v>
      </c>
      <c r="O33" s="453"/>
      <c r="P33" s="454"/>
      <c r="Q33" s="455">
        <v>27.469</v>
      </c>
      <c r="R33" s="454">
        <v>61.958</v>
      </c>
      <c r="S33" s="456">
        <f t="shared" si="18"/>
        <v>89.42699999999999</v>
      </c>
      <c r="T33" s="457">
        <f t="shared" si="5"/>
        <v>0.003367420620647397</v>
      </c>
      <c r="U33" s="458"/>
      <c r="V33" s="454"/>
      <c r="W33" s="455">
        <v>8.4</v>
      </c>
      <c r="X33" s="454">
        <v>10.8</v>
      </c>
      <c r="Y33" s="456">
        <f t="shared" si="19"/>
        <v>19.200000000000003</v>
      </c>
      <c r="Z33" s="460">
        <f t="shared" si="20"/>
        <v>3.6576562499999987</v>
      </c>
    </row>
    <row r="34" spans="1:26" ht="18.75" customHeight="1">
      <c r="A34" s="452" t="s">
        <v>374</v>
      </c>
      <c r="B34" s="494" t="s">
        <v>399</v>
      </c>
      <c r="C34" s="453">
        <v>0</v>
      </c>
      <c r="D34" s="454">
        <v>0</v>
      </c>
      <c r="E34" s="455">
        <v>32.382000000000005</v>
      </c>
      <c r="F34" s="454">
        <v>39.562</v>
      </c>
      <c r="G34" s="456">
        <f t="shared" si="15"/>
        <v>71.944</v>
      </c>
      <c r="H34" s="457">
        <f t="shared" si="1"/>
        <v>0.002709089079717047</v>
      </c>
      <c r="I34" s="458">
        <v>24.93</v>
      </c>
      <c r="J34" s="454">
        <v>12.5</v>
      </c>
      <c r="K34" s="455">
        <v>23.96</v>
      </c>
      <c r="L34" s="454">
        <v>27.907</v>
      </c>
      <c r="M34" s="456">
        <f t="shared" si="16"/>
        <v>89.297</v>
      </c>
      <c r="N34" s="459">
        <f t="shared" si="17"/>
        <v>-0.19432903680974722</v>
      </c>
      <c r="O34" s="453"/>
      <c r="P34" s="454"/>
      <c r="Q34" s="455">
        <v>32.382000000000005</v>
      </c>
      <c r="R34" s="454">
        <v>39.562</v>
      </c>
      <c r="S34" s="456">
        <f t="shared" si="18"/>
        <v>71.944</v>
      </c>
      <c r="T34" s="457">
        <f t="shared" si="5"/>
        <v>0.002709089079717047</v>
      </c>
      <c r="U34" s="458">
        <v>24.93</v>
      </c>
      <c r="V34" s="454">
        <v>12.5</v>
      </c>
      <c r="W34" s="455">
        <v>23.96</v>
      </c>
      <c r="X34" s="454">
        <v>27.907</v>
      </c>
      <c r="Y34" s="456">
        <f t="shared" si="19"/>
        <v>89.297</v>
      </c>
      <c r="Z34" s="460">
        <f t="shared" si="20"/>
        <v>-0.19432903680974722</v>
      </c>
    </row>
    <row r="35" spans="1:26" ht="18.75" customHeight="1">
      <c r="A35" s="452" t="s">
        <v>376</v>
      </c>
      <c r="B35" s="494" t="s">
        <v>377</v>
      </c>
      <c r="C35" s="453">
        <v>0</v>
      </c>
      <c r="D35" s="454">
        <v>4.21</v>
      </c>
      <c r="E35" s="455">
        <v>27.724999999999998</v>
      </c>
      <c r="F35" s="454">
        <v>39.160999999999994</v>
      </c>
      <c r="G35" s="456">
        <f t="shared" si="15"/>
        <v>71.09599999999999</v>
      </c>
      <c r="H35" s="457">
        <f t="shared" si="1"/>
        <v>0.002677157194645323</v>
      </c>
      <c r="I35" s="458">
        <v>0.004</v>
      </c>
      <c r="J35" s="454">
        <v>0.503</v>
      </c>
      <c r="K35" s="455">
        <v>33.62100000000001</v>
      </c>
      <c r="L35" s="454">
        <v>35.294</v>
      </c>
      <c r="M35" s="456">
        <f t="shared" si="16"/>
        <v>69.422</v>
      </c>
      <c r="N35" s="459">
        <f t="shared" si="17"/>
        <v>0.02411339344876251</v>
      </c>
      <c r="O35" s="453">
        <v>0</v>
      </c>
      <c r="P35" s="454">
        <v>4.21</v>
      </c>
      <c r="Q35" s="455">
        <v>27.724999999999998</v>
      </c>
      <c r="R35" s="454">
        <v>39.160999999999994</v>
      </c>
      <c r="S35" s="456">
        <f t="shared" si="18"/>
        <v>71.09599999999999</v>
      </c>
      <c r="T35" s="457">
        <f t="shared" si="5"/>
        <v>0.002677157194645323</v>
      </c>
      <c r="U35" s="458">
        <v>0.004</v>
      </c>
      <c r="V35" s="454">
        <v>0.503</v>
      </c>
      <c r="W35" s="455">
        <v>33.62100000000001</v>
      </c>
      <c r="X35" s="454">
        <v>35.294</v>
      </c>
      <c r="Y35" s="456">
        <f t="shared" si="19"/>
        <v>69.422</v>
      </c>
      <c r="Z35" s="460">
        <f t="shared" si="20"/>
        <v>0.02411339344876251</v>
      </c>
    </row>
    <row r="36" spans="1:26" ht="18.75" customHeight="1">
      <c r="A36" s="452" t="s">
        <v>360</v>
      </c>
      <c r="B36" s="494" t="s">
        <v>361</v>
      </c>
      <c r="C36" s="453">
        <v>29.954</v>
      </c>
      <c r="D36" s="454">
        <v>31.527</v>
      </c>
      <c r="E36" s="455">
        <v>0.515</v>
      </c>
      <c r="F36" s="454">
        <v>3.745</v>
      </c>
      <c r="G36" s="456">
        <f t="shared" si="15"/>
        <v>65.741</v>
      </c>
      <c r="H36" s="457">
        <f t="shared" si="1"/>
        <v>0.0024755118590803734</v>
      </c>
      <c r="I36" s="458">
        <v>21.154</v>
      </c>
      <c r="J36" s="454">
        <v>26.183</v>
      </c>
      <c r="K36" s="455">
        <v>4.029</v>
      </c>
      <c r="L36" s="454">
        <v>5.223</v>
      </c>
      <c r="M36" s="456">
        <f t="shared" si="16"/>
        <v>56.589</v>
      </c>
      <c r="N36" s="459" t="s">
        <v>46</v>
      </c>
      <c r="O36" s="453">
        <v>29.954</v>
      </c>
      <c r="P36" s="454">
        <v>31.527</v>
      </c>
      <c r="Q36" s="455">
        <v>0.515</v>
      </c>
      <c r="R36" s="454">
        <v>3.745</v>
      </c>
      <c r="S36" s="456">
        <f t="shared" si="18"/>
        <v>65.741</v>
      </c>
      <c r="T36" s="457">
        <f t="shared" si="5"/>
        <v>0.0024755118590803734</v>
      </c>
      <c r="U36" s="458">
        <v>21.154</v>
      </c>
      <c r="V36" s="454">
        <v>26.183</v>
      </c>
      <c r="W36" s="455">
        <v>4.029</v>
      </c>
      <c r="X36" s="454">
        <v>5.223</v>
      </c>
      <c r="Y36" s="456">
        <f t="shared" si="19"/>
        <v>56.589</v>
      </c>
      <c r="Z36" s="460">
        <f t="shared" si="20"/>
        <v>0.16172754422237534</v>
      </c>
    </row>
    <row r="37" spans="1:26" ht="18.75" customHeight="1">
      <c r="A37" s="452" t="s">
        <v>498</v>
      </c>
      <c r="B37" s="494" t="s">
        <v>499</v>
      </c>
      <c r="C37" s="453">
        <v>0</v>
      </c>
      <c r="D37" s="454">
        <v>0</v>
      </c>
      <c r="E37" s="455">
        <v>0</v>
      </c>
      <c r="F37" s="454">
        <v>56.094</v>
      </c>
      <c r="G37" s="456">
        <f t="shared" si="15"/>
        <v>56.094</v>
      </c>
      <c r="H37" s="457">
        <f t="shared" si="1"/>
        <v>0.002112249010864673</v>
      </c>
      <c r="I37" s="458"/>
      <c r="J37" s="454"/>
      <c r="K37" s="455"/>
      <c r="L37" s="454"/>
      <c r="M37" s="456">
        <f t="shared" si="16"/>
        <v>0</v>
      </c>
      <c r="N37" s="459" t="str">
        <f t="shared" si="17"/>
        <v>         /0</v>
      </c>
      <c r="O37" s="453"/>
      <c r="P37" s="454"/>
      <c r="Q37" s="455"/>
      <c r="R37" s="454">
        <v>56.094</v>
      </c>
      <c r="S37" s="456">
        <f t="shared" si="18"/>
        <v>56.094</v>
      </c>
      <c r="T37" s="457">
        <f t="shared" si="5"/>
        <v>0.002112249010864673</v>
      </c>
      <c r="U37" s="458"/>
      <c r="V37" s="454"/>
      <c r="W37" s="455"/>
      <c r="X37" s="454"/>
      <c r="Y37" s="456">
        <f t="shared" si="19"/>
        <v>0</v>
      </c>
      <c r="Z37" s="460" t="str">
        <f t="shared" si="20"/>
        <v>         /0</v>
      </c>
    </row>
    <row r="38" spans="1:26" ht="18.75" customHeight="1">
      <c r="A38" s="452" t="s">
        <v>500</v>
      </c>
      <c r="B38" s="494" t="s">
        <v>501</v>
      </c>
      <c r="C38" s="453">
        <v>0</v>
      </c>
      <c r="D38" s="454">
        <v>0</v>
      </c>
      <c r="E38" s="455">
        <v>4</v>
      </c>
      <c r="F38" s="454">
        <v>50.4</v>
      </c>
      <c r="G38" s="456">
        <f>SUM(C38:F38)</f>
        <v>54.4</v>
      </c>
      <c r="H38" s="457">
        <f>G38/$G$9</f>
        <v>0.002048460551770924</v>
      </c>
      <c r="I38" s="458">
        <v>0</v>
      </c>
      <c r="J38" s="454">
        <v>14.95</v>
      </c>
      <c r="K38" s="455"/>
      <c r="L38" s="454"/>
      <c r="M38" s="456">
        <f>SUM(I38:L38)</f>
        <v>14.95</v>
      </c>
      <c r="N38" s="459">
        <f>IF(ISERROR(G38/M38-1),"         /0",(G38/M38-1))</f>
        <v>2.638795986622074</v>
      </c>
      <c r="O38" s="453"/>
      <c r="P38" s="454"/>
      <c r="Q38" s="455">
        <v>4</v>
      </c>
      <c r="R38" s="454">
        <v>50.4</v>
      </c>
      <c r="S38" s="456">
        <f>SUM(O38:R38)</f>
        <v>54.4</v>
      </c>
      <c r="T38" s="457">
        <f>S38/$S$9</f>
        <v>0.002048460551770924</v>
      </c>
      <c r="U38" s="458">
        <v>0</v>
      </c>
      <c r="V38" s="454">
        <v>14.95</v>
      </c>
      <c r="W38" s="455"/>
      <c r="X38" s="454"/>
      <c r="Y38" s="456">
        <f>SUM(U38:X38)</f>
        <v>14.95</v>
      </c>
      <c r="Z38" s="460">
        <f>IF(ISERROR(S38/Y38-1),"         /0",IF(S38/Y38&gt;5,"  *  ",(S38/Y38-1)))</f>
        <v>2.638795986622074</v>
      </c>
    </row>
    <row r="39" spans="1:26" ht="18.75" customHeight="1">
      <c r="A39" s="452" t="s">
        <v>405</v>
      </c>
      <c r="B39" s="494" t="s">
        <v>405</v>
      </c>
      <c r="C39" s="453">
        <v>18.37</v>
      </c>
      <c r="D39" s="454">
        <v>34.38</v>
      </c>
      <c r="E39" s="455">
        <v>0.17</v>
      </c>
      <c r="F39" s="454">
        <v>0.05</v>
      </c>
      <c r="G39" s="456">
        <f t="shared" si="15"/>
        <v>52.97</v>
      </c>
      <c r="H39" s="457">
        <f t="shared" si="1"/>
        <v>0.0019946131512372394</v>
      </c>
      <c r="I39" s="458">
        <v>21.7</v>
      </c>
      <c r="J39" s="454">
        <v>44.85</v>
      </c>
      <c r="K39" s="455">
        <v>1.8050000000000002</v>
      </c>
      <c r="L39" s="454">
        <v>2.6250000000000004</v>
      </c>
      <c r="M39" s="456">
        <f t="shared" si="16"/>
        <v>70.98</v>
      </c>
      <c r="N39" s="459" t="s">
        <v>46</v>
      </c>
      <c r="O39" s="453">
        <v>18.37</v>
      </c>
      <c r="P39" s="454">
        <v>34.38</v>
      </c>
      <c r="Q39" s="455">
        <v>0.17</v>
      </c>
      <c r="R39" s="454">
        <v>0.05</v>
      </c>
      <c r="S39" s="456">
        <f t="shared" si="18"/>
        <v>52.97</v>
      </c>
      <c r="T39" s="457">
        <f t="shared" si="5"/>
        <v>0.0019946131512372394</v>
      </c>
      <c r="U39" s="458">
        <v>21.7</v>
      </c>
      <c r="V39" s="454">
        <v>44.85</v>
      </c>
      <c r="W39" s="455">
        <v>1.8050000000000002</v>
      </c>
      <c r="X39" s="454">
        <v>2.6250000000000004</v>
      </c>
      <c r="Y39" s="456">
        <f t="shared" si="19"/>
        <v>70.98</v>
      </c>
      <c r="Z39" s="460">
        <f t="shared" si="20"/>
        <v>-0.25373344604113846</v>
      </c>
    </row>
    <row r="40" spans="1:26" ht="18.75" customHeight="1">
      <c r="A40" s="452" t="s">
        <v>407</v>
      </c>
      <c r="B40" s="494" t="s">
        <v>408</v>
      </c>
      <c r="C40" s="453">
        <v>4.98</v>
      </c>
      <c r="D40" s="454">
        <v>45.36</v>
      </c>
      <c r="E40" s="455">
        <v>0.03</v>
      </c>
      <c r="F40" s="454">
        <v>0.04</v>
      </c>
      <c r="G40" s="456">
        <f t="shared" si="15"/>
        <v>50.410000000000004</v>
      </c>
      <c r="H40" s="457">
        <f t="shared" si="1"/>
        <v>0.0018982150076244904</v>
      </c>
      <c r="I40" s="458">
        <v>8.84</v>
      </c>
      <c r="J40" s="454">
        <v>54.24</v>
      </c>
      <c r="K40" s="455">
        <v>0.1</v>
      </c>
      <c r="L40" s="454">
        <v>0.08</v>
      </c>
      <c r="M40" s="456">
        <f t="shared" si="16"/>
        <v>63.26</v>
      </c>
      <c r="N40" s="459">
        <f t="shared" si="17"/>
        <v>-0.2031299399304457</v>
      </c>
      <c r="O40" s="453">
        <v>4.98</v>
      </c>
      <c r="P40" s="454">
        <v>45.36</v>
      </c>
      <c r="Q40" s="455">
        <v>0.03</v>
      </c>
      <c r="R40" s="454">
        <v>0.04</v>
      </c>
      <c r="S40" s="456">
        <f t="shared" si="18"/>
        <v>50.410000000000004</v>
      </c>
      <c r="T40" s="457">
        <f t="shared" si="5"/>
        <v>0.0018982150076244904</v>
      </c>
      <c r="U40" s="458">
        <v>8.84</v>
      </c>
      <c r="V40" s="454">
        <v>54.24</v>
      </c>
      <c r="W40" s="455">
        <v>0.1</v>
      </c>
      <c r="X40" s="454">
        <v>0.08</v>
      </c>
      <c r="Y40" s="456">
        <f t="shared" si="19"/>
        <v>63.26</v>
      </c>
      <c r="Z40" s="460">
        <f t="shared" si="20"/>
        <v>-0.2031299399304457</v>
      </c>
    </row>
    <row r="41" spans="1:26" ht="18.75" customHeight="1">
      <c r="A41" s="452" t="s">
        <v>334</v>
      </c>
      <c r="B41" s="494" t="s">
        <v>335</v>
      </c>
      <c r="C41" s="453">
        <v>16.682</v>
      </c>
      <c r="D41" s="454">
        <v>19.712000000000003</v>
      </c>
      <c r="E41" s="455">
        <v>5.501</v>
      </c>
      <c r="F41" s="454">
        <v>5.603</v>
      </c>
      <c r="G41" s="456">
        <f t="shared" si="15"/>
        <v>47.498000000000005</v>
      </c>
      <c r="H41" s="457">
        <f t="shared" si="1"/>
        <v>0.0017885621192649881</v>
      </c>
      <c r="I41" s="458">
        <v>10.927999999999999</v>
      </c>
      <c r="J41" s="454">
        <v>19.201999999999998</v>
      </c>
      <c r="K41" s="455">
        <v>2.3</v>
      </c>
      <c r="L41" s="454">
        <v>5.5</v>
      </c>
      <c r="M41" s="456">
        <f t="shared" si="16"/>
        <v>37.92999999999999</v>
      </c>
      <c r="N41" s="459">
        <f t="shared" si="17"/>
        <v>0.2522541523859745</v>
      </c>
      <c r="O41" s="453">
        <v>16.682</v>
      </c>
      <c r="P41" s="454">
        <v>19.712000000000003</v>
      </c>
      <c r="Q41" s="455">
        <v>5.501</v>
      </c>
      <c r="R41" s="454">
        <v>5.603</v>
      </c>
      <c r="S41" s="456">
        <f t="shared" si="18"/>
        <v>47.498000000000005</v>
      </c>
      <c r="T41" s="457">
        <f t="shared" si="5"/>
        <v>0.0017885621192649881</v>
      </c>
      <c r="U41" s="458">
        <v>10.927999999999999</v>
      </c>
      <c r="V41" s="454">
        <v>19.201999999999998</v>
      </c>
      <c r="W41" s="455">
        <v>2.3</v>
      </c>
      <c r="X41" s="454">
        <v>5.5</v>
      </c>
      <c r="Y41" s="456">
        <f t="shared" si="19"/>
        <v>37.92999999999999</v>
      </c>
      <c r="Z41" s="460">
        <f t="shared" si="20"/>
        <v>0.2522541523859745</v>
      </c>
    </row>
    <row r="42" spans="1:26" ht="18.75" customHeight="1">
      <c r="A42" s="452" t="s">
        <v>411</v>
      </c>
      <c r="B42" s="494" t="s">
        <v>411</v>
      </c>
      <c r="C42" s="453">
        <v>27.110000000000003</v>
      </c>
      <c r="D42" s="454">
        <v>18.102000000000004</v>
      </c>
      <c r="E42" s="455">
        <v>0.07</v>
      </c>
      <c r="F42" s="454">
        <v>0.155</v>
      </c>
      <c r="G42" s="456">
        <f t="shared" si="15"/>
        <v>45.437000000000005</v>
      </c>
      <c r="H42" s="457">
        <f t="shared" si="1"/>
        <v>0.0017109540825517551</v>
      </c>
      <c r="I42" s="458">
        <v>14.05</v>
      </c>
      <c r="J42" s="454">
        <v>20.032</v>
      </c>
      <c r="K42" s="455">
        <v>0.517</v>
      </c>
      <c r="L42" s="454">
        <v>1.068</v>
      </c>
      <c r="M42" s="456">
        <f t="shared" si="16"/>
        <v>35.667</v>
      </c>
      <c r="N42" s="459">
        <f t="shared" si="17"/>
        <v>0.27392267361987277</v>
      </c>
      <c r="O42" s="453">
        <v>27.110000000000003</v>
      </c>
      <c r="P42" s="454">
        <v>18.102000000000004</v>
      </c>
      <c r="Q42" s="455">
        <v>0.07</v>
      </c>
      <c r="R42" s="454">
        <v>0.155</v>
      </c>
      <c r="S42" s="456">
        <f t="shared" si="18"/>
        <v>45.437000000000005</v>
      </c>
      <c r="T42" s="457">
        <f t="shared" si="5"/>
        <v>0.0017109540825517551</v>
      </c>
      <c r="U42" s="458">
        <v>14.05</v>
      </c>
      <c r="V42" s="454">
        <v>20.032</v>
      </c>
      <c r="W42" s="455">
        <v>0.517</v>
      </c>
      <c r="X42" s="454">
        <v>1.068</v>
      </c>
      <c r="Y42" s="456">
        <f t="shared" si="19"/>
        <v>35.667</v>
      </c>
      <c r="Z42" s="460">
        <f t="shared" si="20"/>
        <v>0.27392267361987277</v>
      </c>
    </row>
    <row r="43" spans="1:26" ht="18.75" customHeight="1">
      <c r="A43" s="452" t="s">
        <v>383</v>
      </c>
      <c r="B43" s="494" t="s">
        <v>384</v>
      </c>
      <c r="C43" s="453">
        <v>0</v>
      </c>
      <c r="D43" s="454">
        <v>0.122</v>
      </c>
      <c r="E43" s="455">
        <v>18.874</v>
      </c>
      <c r="F43" s="454">
        <v>24.267999999999997</v>
      </c>
      <c r="G43" s="456">
        <f t="shared" si="15"/>
        <v>43.263999999999996</v>
      </c>
      <c r="H43" s="457">
        <f t="shared" si="1"/>
        <v>0.001629128627055464</v>
      </c>
      <c r="I43" s="458">
        <v>0.5860000000000001</v>
      </c>
      <c r="J43" s="454">
        <v>1.697</v>
      </c>
      <c r="K43" s="455">
        <v>14.136</v>
      </c>
      <c r="L43" s="454">
        <v>17.424</v>
      </c>
      <c r="M43" s="456">
        <f t="shared" si="16"/>
        <v>33.843</v>
      </c>
      <c r="N43" s="459">
        <f t="shared" si="17"/>
        <v>0.27837366663711816</v>
      </c>
      <c r="O43" s="453">
        <v>0</v>
      </c>
      <c r="P43" s="454">
        <v>0.122</v>
      </c>
      <c r="Q43" s="455">
        <v>18.874</v>
      </c>
      <c r="R43" s="454">
        <v>24.267999999999997</v>
      </c>
      <c r="S43" s="456">
        <f t="shared" si="18"/>
        <v>43.263999999999996</v>
      </c>
      <c r="T43" s="457">
        <f t="shared" si="5"/>
        <v>0.001629128627055464</v>
      </c>
      <c r="U43" s="458">
        <v>0.5860000000000001</v>
      </c>
      <c r="V43" s="454">
        <v>1.697</v>
      </c>
      <c r="W43" s="455">
        <v>14.136</v>
      </c>
      <c r="X43" s="454">
        <v>17.424</v>
      </c>
      <c r="Y43" s="456">
        <f t="shared" si="19"/>
        <v>33.843</v>
      </c>
      <c r="Z43" s="460">
        <f t="shared" si="20"/>
        <v>0.27837366663711816</v>
      </c>
    </row>
    <row r="44" spans="1:26" ht="18.75" customHeight="1">
      <c r="A44" s="452" t="s">
        <v>331</v>
      </c>
      <c r="B44" s="494" t="s">
        <v>332</v>
      </c>
      <c r="C44" s="453">
        <v>2.9200000000000004</v>
      </c>
      <c r="D44" s="454">
        <v>7.352</v>
      </c>
      <c r="E44" s="455">
        <v>18.457</v>
      </c>
      <c r="F44" s="454">
        <v>14.056999999999999</v>
      </c>
      <c r="G44" s="456">
        <f t="shared" si="15"/>
        <v>42.786</v>
      </c>
      <c r="H44" s="457">
        <f t="shared" si="1"/>
        <v>0.0016111292861777711</v>
      </c>
      <c r="I44" s="458">
        <v>12.495999999999999</v>
      </c>
      <c r="J44" s="454">
        <v>32.952000000000005</v>
      </c>
      <c r="K44" s="455">
        <v>31.034000000000006</v>
      </c>
      <c r="L44" s="454">
        <v>28.211000000000006</v>
      </c>
      <c r="M44" s="456">
        <f t="shared" si="16"/>
        <v>104.69300000000001</v>
      </c>
      <c r="N44" s="459">
        <f t="shared" si="17"/>
        <v>-0.591319381429513</v>
      </c>
      <c r="O44" s="453">
        <v>2.9200000000000004</v>
      </c>
      <c r="P44" s="454">
        <v>7.352</v>
      </c>
      <c r="Q44" s="455">
        <v>18.457</v>
      </c>
      <c r="R44" s="454">
        <v>14.056999999999999</v>
      </c>
      <c r="S44" s="456">
        <f t="shared" si="18"/>
        <v>42.786</v>
      </c>
      <c r="T44" s="457">
        <f t="shared" si="5"/>
        <v>0.0016111292861777711</v>
      </c>
      <c r="U44" s="458">
        <v>12.495999999999999</v>
      </c>
      <c r="V44" s="454">
        <v>32.952000000000005</v>
      </c>
      <c r="W44" s="455">
        <v>31.034000000000006</v>
      </c>
      <c r="X44" s="454">
        <v>28.211000000000006</v>
      </c>
      <c r="Y44" s="456">
        <f t="shared" si="19"/>
        <v>104.69300000000001</v>
      </c>
      <c r="Z44" s="460">
        <f t="shared" si="20"/>
        <v>-0.591319381429513</v>
      </c>
    </row>
    <row r="45" spans="1:26" ht="18.75" customHeight="1">
      <c r="A45" s="452" t="s">
        <v>366</v>
      </c>
      <c r="B45" s="494" t="s">
        <v>367</v>
      </c>
      <c r="C45" s="453">
        <v>5.420999999999999</v>
      </c>
      <c r="D45" s="454">
        <v>4.710000000000001</v>
      </c>
      <c r="E45" s="455">
        <v>13.843</v>
      </c>
      <c r="F45" s="454">
        <v>15.573</v>
      </c>
      <c r="G45" s="456">
        <f t="shared" si="15"/>
        <v>39.547</v>
      </c>
      <c r="H45" s="457">
        <f t="shared" si="1"/>
        <v>0.0014891630411927338</v>
      </c>
      <c r="I45" s="458">
        <v>14.478</v>
      </c>
      <c r="J45" s="454">
        <v>15.07</v>
      </c>
      <c r="K45" s="455">
        <v>10.608</v>
      </c>
      <c r="L45" s="454">
        <v>11.266</v>
      </c>
      <c r="M45" s="456">
        <f t="shared" si="16"/>
        <v>51.422000000000004</v>
      </c>
      <c r="N45" s="459">
        <f t="shared" si="17"/>
        <v>-0.2309322857920736</v>
      </c>
      <c r="O45" s="453">
        <v>5.420999999999999</v>
      </c>
      <c r="P45" s="454">
        <v>4.710000000000001</v>
      </c>
      <c r="Q45" s="455">
        <v>13.843</v>
      </c>
      <c r="R45" s="454">
        <v>15.573</v>
      </c>
      <c r="S45" s="456">
        <f t="shared" si="18"/>
        <v>39.547</v>
      </c>
      <c r="T45" s="457">
        <f t="shared" si="5"/>
        <v>0.0014891630411927338</v>
      </c>
      <c r="U45" s="458">
        <v>14.478</v>
      </c>
      <c r="V45" s="454">
        <v>15.07</v>
      </c>
      <c r="W45" s="455">
        <v>10.608</v>
      </c>
      <c r="X45" s="454">
        <v>11.266</v>
      </c>
      <c r="Y45" s="456">
        <f t="shared" si="19"/>
        <v>51.422000000000004</v>
      </c>
      <c r="Z45" s="460">
        <f t="shared" si="20"/>
        <v>-0.2309322857920736</v>
      </c>
    </row>
    <row r="46" spans="1:26" ht="18.75" customHeight="1">
      <c r="A46" s="452" t="s">
        <v>364</v>
      </c>
      <c r="B46" s="494" t="s">
        <v>365</v>
      </c>
      <c r="C46" s="453">
        <v>27.566999999999997</v>
      </c>
      <c r="D46" s="454">
        <v>3.358</v>
      </c>
      <c r="E46" s="455">
        <v>1.8</v>
      </c>
      <c r="F46" s="454">
        <v>2.6</v>
      </c>
      <c r="G46" s="456">
        <f t="shared" si="15"/>
        <v>35.324999999999996</v>
      </c>
      <c r="H46" s="457">
        <f t="shared" si="1"/>
        <v>0.0013301814152813947</v>
      </c>
      <c r="I46" s="458">
        <v>69.79299999999999</v>
      </c>
      <c r="J46" s="454">
        <v>10.902</v>
      </c>
      <c r="K46" s="455">
        <v>0</v>
      </c>
      <c r="L46" s="454">
        <v>0</v>
      </c>
      <c r="M46" s="456">
        <f t="shared" si="16"/>
        <v>80.695</v>
      </c>
      <c r="N46" s="459">
        <f t="shared" si="17"/>
        <v>-0.5622405353491542</v>
      </c>
      <c r="O46" s="453">
        <v>27.566999999999997</v>
      </c>
      <c r="P46" s="454">
        <v>3.358</v>
      </c>
      <c r="Q46" s="455">
        <v>1.8</v>
      </c>
      <c r="R46" s="454">
        <v>2.6</v>
      </c>
      <c r="S46" s="456">
        <f t="shared" si="18"/>
        <v>35.324999999999996</v>
      </c>
      <c r="T46" s="457">
        <f t="shared" si="5"/>
        <v>0.0013301814152813947</v>
      </c>
      <c r="U46" s="458">
        <v>69.79299999999999</v>
      </c>
      <c r="V46" s="454">
        <v>10.902</v>
      </c>
      <c r="W46" s="455">
        <v>0</v>
      </c>
      <c r="X46" s="454">
        <v>0</v>
      </c>
      <c r="Y46" s="456">
        <f t="shared" si="19"/>
        <v>80.695</v>
      </c>
      <c r="Z46" s="460">
        <f t="shared" si="20"/>
        <v>-0.5622405353491542</v>
      </c>
    </row>
    <row r="47" spans="1:26" ht="18.75" customHeight="1">
      <c r="A47" s="452" t="s">
        <v>350</v>
      </c>
      <c r="B47" s="494" t="s">
        <v>351</v>
      </c>
      <c r="C47" s="453">
        <v>5.512</v>
      </c>
      <c r="D47" s="454">
        <v>22.391</v>
      </c>
      <c r="E47" s="455">
        <v>3.315</v>
      </c>
      <c r="F47" s="454">
        <v>3.4419999999999997</v>
      </c>
      <c r="G47" s="456">
        <f t="shared" si="15"/>
        <v>34.66</v>
      </c>
      <c r="H47" s="457">
        <f t="shared" si="1"/>
        <v>0.0013051404912569893</v>
      </c>
      <c r="I47" s="458">
        <v>4.638</v>
      </c>
      <c r="J47" s="454">
        <v>22.713</v>
      </c>
      <c r="K47" s="455">
        <v>4.236</v>
      </c>
      <c r="L47" s="454">
        <v>9.929</v>
      </c>
      <c r="M47" s="456">
        <f t="shared" si="16"/>
        <v>41.516</v>
      </c>
      <c r="N47" s="459">
        <f t="shared" si="17"/>
        <v>-0.1651411503998459</v>
      </c>
      <c r="O47" s="453">
        <v>5.512</v>
      </c>
      <c r="P47" s="454">
        <v>22.391</v>
      </c>
      <c r="Q47" s="455">
        <v>3.315</v>
      </c>
      <c r="R47" s="454">
        <v>3.4419999999999997</v>
      </c>
      <c r="S47" s="456">
        <f t="shared" si="18"/>
        <v>34.66</v>
      </c>
      <c r="T47" s="457">
        <f t="shared" si="5"/>
        <v>0.0013051404912569893</v>
      </c>
      <c r="U47" s="458">
        <v>4.638</v>
      </c>
      <c r="V47" s="454">
        <v>22.713</v>
      </c>
      <c r="W47" s="455">
        <v>4.236</v>
      </c>
      <c r="X47" s="454">
        <v>9.929</v>
      </c>
      <c r="Y47" s="456">
        <f t="shared" si="19"/>
        <v>41.516</v>
      </c>
      <c r="Z47" s="460">
        <f t="shared" si="20"/>
        <v>-0.1651411503998459</v>
      </c>
    </row>
    <row r="48" spans="1:26" ht="18.75" customHeight="1">
      <c r="A48" s="452" t="s">
        <v>410</v>
      </c>
      <c r="B48" s="494" t="s">
        <v>410</v>
      </c>
      <c r="C48" s="453">
        <v>15.046999999999999</v>
      </c>
      <c r="D48" s="454">
        <v>10.946000000000002</v>
      </c>
      <c r="E48" s="455">
        <v>5.62</v>
      </c>
      <c r="F48" s="454">
        <v>0.495</v>
      </c>
      <c r="G48" s="456">
        <f t="shared" si="15"/>
        <v>32.108000000000004</v>
      </c>
      <c r="H48" s="457">
        <f t="shared" si="1"/>
        <v>0.00120904359184303</v>
      </c>
      <c r="I48" s="458">
        <v>19.130000000000003</v>
      </c>
      <c r="J48" s="454">
        <v>18.847</v>
      </c>
      <c r="K48" s="455"/>
      <c r="L48" s="454"/>
      <c r="M48" s="456">
        <f t="shared" si="16"/>
        <v>37.977000000000004</v>
      </c>
      <c r="N48" s="459">
        <f t="shared" si="17"/>
        <v>-0.15454090633804674</v>
      </c>
      <c r="O48" s="453">
        <v>15.046999999999999</v>
      </c>
      <c r="P48" s="454">
        <v>10.946000000000002</v>
      </c>
      <c r="Q48" s="455">
        <v>5.62</v>
      </c>
      <c r="R48" s="454">
        <v>0.495</v>
      </c>
      <c r="S48" s="456">
        <f t="shared" si="18"/>
        <v>32.108000000000004</v>
      </c>
      <c r="T48" s="457">
        <f t="shared" si="5"/>
        <v>0.00120904359184303</v>
      </c>
      <c r="U48" s="458">
        <v>19.130000000000003</v>
      </c>
      <c r="V48" s="454">
        <v>18.847</v>
      </c>
      <c r="W48" s="455"/>
      <c r="X48" s="454"/>
      <c r="Y48" s="456">
        <f t="shared" si="19"/>
        <v>37.977000000000004</v>
      </c>
      <c r="Z48" s="460">
        <f t="shared" si="20"/>
        <v>-0.15454090633804674</v>
      </c>
    </row>
    <row r="49" spans="1:26" ht="18.75" customHeight="1">
      <c r="A49" s="452" t="s">
        <v>409</v>
      </c>
      <c r="B49" s="494" t="s">
        <v>409</v>
      </c>
      <c r="C49" s="453">
        <v>11.440000000000001</v>
      </c>
      <c r="D49" s="454">
        <v>20.130000000000003</v>
      </c>
      <c r="E49" s="455">
        <v>0</v>
      </c>
      <c r="F49" s="454">
        <v>0.06</v>
      </c>
      <c r="G49" s="456">
        <f t="shared" si="15"/>
        <v>31.630000000000003</v>
      </c>
      <c r="H49" s="457">
        <f t="shared" si="1"/>
        <v>0.0011910442509653369</v>
      </c>
      <c r="I49" s="458">
        <v>24.64</v>
      </c>
      <c r="J49" s="454">
        <v>32.9</v>
      </c>
      <c r="K49" s="455">
        <v>0.065</v>
      </c>
      <c r="L49" s="454">
        <v>0.255</v>
      </c>
      <c r="M49" s="456">
        <f t="shared" si="16"/>
        <v>57.86</v>
      </c>
      <c r="N49" s="459">
        <f t="shared" si="17"/>
        <v>-0.45333563774628405</v>
      </c>
      <c r="O49" s="453">
        <v>11.440000000000001</v>
      </c>
      <c r="P49" s="454">
        <v>20.130000000000003</v>
      </c>
      <c r="Q49" s="455">
        <v>0</v>
      </c>
      <c r="R49" s="454">
        <v>0.06</v>
      </c>
      <c r="S49" s="456">
        <f t="shared" si="18"/>
        <v>31.630000000000003</v>
      </c>
      <c r="T49" s="457">
        <f t="shared" si="5"/>
        <v>0.0011910442509653369</v>
      </c>
      <c r="U49" s="458">
        <v>24.64</v>
      </c>
      <c r="V49" s="454">
        <v>32.9</v>
      </c>
      <c r="W49" s="455">
        <v>0.065</v>
      </c>
      <c r="X49" s="454">
        <v>0.255</v>
      </c>
      <c r="Y49" s="456">
        <f t="shared" si="19"/>
        <v>57.86</v>
      </c>
      <c r="Z49" s="460">
        <f t="shared" si="20"/>
        <v>-0.45333563774628405</v>
      </c>
    </row>
    <row r="50" spans="1:26" ht="18.75" customHeight="1">
      <c r="A50" s="452" t="s">
        <v>393</v>
      </c>
      <c r="B50" s="494" t="s">
        <v>394</v>
      </c>
      <c r="C50" s="453">
        <v>4.2</v>
      </c>
      <c r="D50" s="454">
        <v>4.859999999999999</v>
      </c>
      <c r="E50" s="455">
        <v>6.8969999999999985</v>
      </c>
      <c r="F50" s="454">
        <v>13.585999999999999</v>
      </c>
      <c r="G50" s="456">
        <f t="shared" si="15"/>
        <v>29.542999999999996</v>
      </c>
      <c r="H50" s="457">
        <f t="shared" si="1"/>
        <v>0.0011124571706060367</v>
      </c>
      <c r="I50" s="458">
        <v>20.9</v>
      </c>
      <c r="J50" s="454">
        <v>52.828</v>
      </c>
      <c r="K50" s="455">
        <v>13.130000000000003</v>
      </c>
      <c r="L50" s="454">
        <v>16.371000000000002</v>
      </c>
      <c r="M50" s="456">
        <f t="shared" si="16"/>
        <v>103.22900000000001</v>
      </c>
      <c r="N50" s="459">
        <f t="shared" si="17"/>
        <v>-0.7138110414709046</v>
      </c>
      <c r="O50" s="453">
        <v>4.2</v>
      </c>
      <c r="P50" s="454">
        <v>4.859999999999999</v>
      </c>
      <c r="Q50" s="455">
        <v>6.8969999999999985</v>
      </c>
      <c r="R50" s="454">
        <v>13.585999999999999</v>
      </c>
      <c r="S50" s="456">
        <f t="shared" si="18"/>
        <v>29.542999999999996</v>
      </c>
      <c r="T50" s="457">
        <f t="shared" si="5"/>
        <v>0.0011124571706060367</v>
      </c>
      <c r="U50" s="458">
        <v>20.9</v>
      </c>
      <c r="V50" s="454">
        <v>52.828</v>
      </c>
      <c r="W50" s="455">
        <v>13.130000000000003</v>
      </c>
      <c r="X50" s="454">
        <v>16.371000000000002</v>
      </c>
      <c r="Y50" s="456">
        <f t="shared" si="19"/>
        <v>103.22900000000001</v>
      </c>
      <c r="Z50" s="460">
        <f t="shared" si="20"/>
        <v>-0.7138110414709046</v>
      </c>
    </row>
    <row r="51" spans="1:26" ht="18.75" customHeight="1">
      <c r="A51" s="452" t="s">
        <v>406</v>
      </c>
      <c r="B51" s="494" t="s">
        <v>406</v>
      </c>
      <c r="C51" s="453">
        <v>0</v>
      </c>
      <c r="D51" s="454">
        <v>29.11</v>
      </c>
      <c r="E51" s="455">
        <v>0</v>
      </c>
      <c r="F51" s="454">
        <v>0</v>
      </c>
      <c r="G51" s="456">
        <f t="shared" si="15"/>
        <v>29.11</v>
      </c>
      <c r="H51" s="457">
        <f t="shared" si="1"/>
        <v>0.0010961523283465366</v>
      </c>
      <c r="I51" s="458">
        <v>0.4</v>
      </c>
      <c r="J51" s="454">
        <v>67.47</v>
      </c>
      <c r="K51" s="455"/>
      <c r="L51" s="454"/>
      <c r="M51" s="456">
        <f t="shared" si="16"/>
        <v>67.87</v>
      </c>
      <c r="N51" s="459">
        <f t="shared" si="17"/>
        <v>-0.5710917931339325</v>
      </c>
      <c r="O51" s="453">
        <v>0</v>
      </c>
      <c r="P51" s="454">
        <v>29.11</v>
      </c>
      <c r="Q51" s="455"/>
      <c r="R51" s="454"/>
      <c r="S51" s="456">
        <f t="shared" si="18"/>
        <v>29.11</v>
      </c>
      <c r="T51" s="457">
        <f t="shared" si="5"/>
        <v>0.0010961523283465366</v>
      </c>
      <c r="U51" s="458">
        <v>0.4</v>
      </c>
      <c r="V51" s="454">
        <v>67.47</v>
      </c>
      <c r="W51" s="455"/>
      <c r="X51" s="454"/>
      <c r="Y51" s="456">
        <f t="shared" si="19"/>
        <v>67.87</v>
      </c>
      <c r="Z51" s="460">
        <f t="shared" si="20"/>
        <v>-0.5710917931339325</v>
      </c>
    </row>
    <row r="52" spans="1:26" ht="18.75" customHeight="1">
      <c r="A52" s="452" t="s">
        <v>342</v>
      </c>
      <c r="B52" s="494" t="s">
        <v>343</v>
      </c>
      <c r="C52" s="453">
        <v>10.145</v>
      </c>
      <c r="D52" s="454">
        <v>11.485</v>
      </c>
      <c r="E52" s="455">
        <v>1.3980000000000001</v>
      </c>
      <c r="F52" s="454">
        <v>1.208</v>
      </c>
      <c r="G52" s="456">
        <f t="shared" si="15"/>
        <v>24.235999999999997</v>
      </c>
      <c r="H52" s="457">
        <f t="shared" si="1"/>
        <v>0.0009126193002338255</v>
      </c>
      <c r="I52" s="458">
        <v>10.523</v>
      </c>
      <c r="J52" s="454">
        <v>22.189</v>
      </c>
      <c r="K52" s="455">
        <v>3.5730000000000004</v>
      </c>
      <c r="L52" s="454">
        <v>3.6710000000000003</v>
      </c>
      <c r="M52" s="456">
        <f t="shared" si="16"/>
        <v>39.956</v>
      </c>
      <c r="N52" s="459">
        <f t="shared" si="17"/>
        <v>-0.3934327760536591</v>
      </c>
      <c r="O52" s="453">
        <v>10.145</v>
      </c>
      <c r="P52" s="454">
        <v>11.485</v>
      </c>
      <c r="Q52" s="455">
        <v>1.3980000000000001</v>
      </c>
      <c r="R52" s="454">
        <v>1.208</v>
      </c>
      <c r="S52" s="456">
        <f t="shared" si="18"/>
        <v>24.235999999999997</v>
      </c>
      <c r="T52" s="457">
        <f t="shared" si="5"/>
        <v>0.0009126193002338255</v>
      </c>
      <c r="U52" s="458">
        <v>10.523</v>
      </c>
      <c r="V52" s="454">
        <v>22.189</v>
      </c>
      <c r="W52" s="455">
        <v>3.5730000000000004</v>
      </c>
      <c r="X52" s="454">
        <v>3.6710000000000003</v>
      </c>
      <c r="Y52" s="456">
        <f t="shared" si="19"/>
        <v>39.956</v>
      </c>
      <c r="Z52" s="460">
        <f t="shared" si="20"/>
        <v>-0.3934327760536591</v>
      </c>
    </row>
    <row r="53" spans="1:26" ht="18.75" customHeight="1">
      <c r="A53" s="452" t="s">
        <v>354</v>
      </c>
      <c r="B53" s="494" t="s">
        <v>355</v>
      </c>
      <c r="C53" s="453">
        <v>11.171</v>
      </c>
      <c r="D53" s="454">
        <v>12.23</v>
      </c>
      <c r="E53" s="455">
        <v>0.6</v>
      </c>
      <c r="F53" s="454">
        <v>0</v>
      </c>
      <c r="G53" s="456">
        <f t="shared" si="15"/>
        <v>24.001</v>
      </c>
      <c r="H53" s="457">
        <f t="shared" si="1"/>
        <v>0.000903770251894374</v>
      </c>
      <c r="I53" s="458">
        <v>22.165</v>
      </c>
      <c r="J53" s="454">
        <v>10.174999999999999</v>
      </c>
      <c r="K53" s="455">
        <v>0.9</v>
      </c>
      <c r="L53" s="454">
        <v>0.7</v>
      </c>
      <c r="M53" s="456">
        <f t="shared" si="16"/>
        <v>33.94</v>
      </c>
      <c r="N53" s="459">
        <f t="shared" si="17"/>
        <v>-0.29284030642309955</v>
      </c>
      <c r="O53" s="453">
        <v>11.171</v>
      </c>
      <c r="P53" s="454">
        <v>12.23</v>
      </c>
      <c r="Q53" s="455">
        <v>0.6</v>
      </c>
      <c r="R53" s="454">
        <v>0</v>
      </c>
      <c r="S53" s="456">
        <f t="shared" si="18"/>
        <v>24.001</v>
      </c>
      <c r="T53" s="457">
        <f t="shared" si="5"/>
        <v>0.000903770251894374</v>
      </c>
      <c r="U53" s="458">
        <v>22.165</v>
      </c>
      <c r="V53" s="454">
        <v>10.174999999999999</v>
      </c>
      <c r="W53" s="455">
        <v>0.9</v>
      </c>
      <c r="X53" s="454">
        <v>0.7</v>
      </c>
      <c r="Y53" s="456">
        <f t="shared" si="19"/>
        <v>33.94</v>
      </c>
      <c r="Z53" s="460">
        <f t="shared" si="20"/>
        <v>-0.29284030642309955</v>
      </c>
    </row>
    <row r="54" spans="1:26" ht="18.75" customHeight="1">
      <c r="A54" s="452" t="s">
        <v>378</v>
      </c>
      <c r="B54" s="494" t="s">
        <v>379</v>
      </c>
      <c r="C54" s="453">
        <v>0.039</v>
      </c>
      <c r="D54" s="454">
        <v>8.251</v>
      </c>
      <c r="E54" s="455">
        <v>7.14</v>
      </c>
      <c r="F54" s="454">
        <v>6.445</v>
      </c>
      <c r="G54" s="456">
        <f t="shared" si="15"/>
        <v>21.875</v>
      </c>
      <c r="H54" s="457">
        <f t="shared" si="1"/>
        <v>0.0008237146060659735</v>
      </c>
      <c r="I54" s="458">
        <v>1.774</v>
      </c>
      <c r="J54" s="454">
        <v>11.472</v>
      </c>
      <c r="K54" s="455">
        <v>8.818</v>
      </c>
      <c r="L54" s="454">
        <v>7.063</v>
      </c>
      <c r="M54" s="456">
        <f t="shared" si="16"/>
        <v>29.127</v>
      </c>
      <c r="N54" s="459">
        <f t="shared" si="17"/>
        <v>-0.24897861091083873</v>
      </c>
      <c r="O54" s="453">
        <v>0.039</v>
      </c>
      <c r="P54" s="454">
        <v>8.251</v>
      </c>
      <c r="Q54" s="455">
        <v>7.14</v>
      </c>
      <c r="R54" s="454">
        <v>6.445</v>
      </c>
      <c r="S54" s="456">
        <f t="shared" si="18"/>
        <v>21.875</v>
      </c>
      <c r="T54" s="457">
        <f t="shared" si="5"/>
        <v>0.0008237146060659735</v>
      </c>
      <c r="U54" s="458">
        <v>1.774</v>
      </c>
      <c r="V54" s="454">
        <v>11.472</v>
      </c>
      <c r="W54" s="455">
        <v>8.818</v>
      </c>
      <c r="X54" s="454">
        <v>7.063</v>
      </c>
      <c r="Y54" s="456">
        <f t="shared" si="19"/>
        <v>29.127</v>
      </c>
      <c r="Z54" s="460">
        <f t="shared" si="20"/>
        <v>-0.24897861091083873</v>
      </c>
    </row>
    <row r="55" spans="1:26" ht="18.75" customHeight="1">
      <c r="A55" s="452" t="s">
        <v>391</v>
      </c>
      <c r="B55" s="494" t="s">
        <v>391</v>
      </c>
      <c r="C55" s="453">
        <v>7.75</v>
      </c>
      <c r="D55" s="454">
        <v>13.497</v>
      </c>
      <c r="E55" s="455">
        <v>0.152</v>
      </c>
      <c r="F55" s="454">
        <v>0.33499999999999996</v>
      </c>
      <c r="G55" s="456">
        <f t="shared" si="15"/>
        <v>21.734</v>
      </c>
      <c r="H55" s="457">
        <f t="shared" si="1"/>
        <v>0.0008184051770623026</v>
      </c>
      <c r="I55" s="458">
        <v>1.621</v>
      </c>
      <c r="J55" s="454">
        <v>3.3609999999999998</v>
      </c>
      <c r="K55" s="455">
        <v>5.655</v>
      </c>
      <c r="L55" s="454">
        <v>8.169</v>
      </c>
      <c r="M55" s="456">
        <f t="shared" si="16"/>
        <v>18.806</v>
      </c>
      <c r="N55" s="459">
        <f t="shared" si="17"/>
        <v>0.1556949909603318</v>
      </c>
      <c r="O55" s="453">
        <v>7.75</v>
      </c>
      <c r="P55" s="454">
        <v>13.497</v>
      </c>
      <c r="Q55" s="455">
        <v>0.152</v>
      </c>
      <c r="R55" s="454">
        <v>0.33499999999999996</v>
      </c>
      <c r="S55" s="456">
        <f t="shared" si="18"/>
        <v>21.734</v>
      </c>
      <c r="T55" s="457">
        <f t="shared" si="5"/>
        <v>0.0008184051770623026</v>
      </c>
      <c r="U55" s="458">
        <v>1.621</v>
      </c>
      <c r="V55" s="454">
        <v>3.3609999999999998</v>
      </c>
      <c r="W55" s="455">
        <v>5.655</v>
      </c>
      <c r="X55" s="454">
        <v>8.169</v>
      </c>
      <c r="Y55" s="456">
        <f t="shared" si="19"/>
        <v>18.806</v>
      </c>
      <c r="Z55" s="460">
        <f t="shared" si="20"/>
        <v>0.1556949909603318</v>
      </c>
    </row>
    <row r="56" spans="1:26" ht="18.75" customHeight="1" thickBot="1">
      <c r="A56" s="461" t="s">
        <v>52</v>
      </c>
      <c r="B56" s="495" t="s">
        <v>52</v>
      </c>
      <c r="C56" s="462">
        <v>16.124000000000002</v>
      </c>
      <c r="D56" s="463">
        <v>41.076</v>
      </c>
      <c r="E56" s="464">
        <v>59.407000000000004</v>
      </c>
      <c r="F56" s="463">
        <v>96.48800000000004</v>
      </c>
      <c r="G56" s="465">
        <f t="shared" si="15"/>
        <v>213.09500000000003</v>
      </c>
      <c r="H56" s="466">
        <f t="shared" si="1"/>
        <v>0.008024204067640166</v>
      </c>
      <c r="I56" s="467">
        <v>57.84100000000001</v>
      </c>
      <c r="J56" s="463">
        <v>101.31800000000001</v>
      </c>
      <c r="K56" s="464">
        <v>137.01900000000003</v>
      </c>
      <c r="L56" s="463">
        <v>175.91</v>
      </c>
      <c r="M56" s="465">
        <f t="shared" si="16"/>
        <v>472.0880000000001</v>
      </c>
      <c r="N56" s="468" t="s">
        <v>46</v>
      </c>
      <c r="O56" s="462">
        <v>16.124000000000002</v>
      </c>
      <c r="P56" s="463">
        <v>41.076</v>
      </c>
      <c r="Q56" s="464">
        <v>59.407000000000004</v>
      </c>
      <c r="R56" s="463">
        <v>96.48800000000004</v>
      </c>
      <c r="S56" s="465">
        <f t="shared" si="18"/>
        <v>213.09500000000003</v>
      </c>
      <c r="T56" s="466">
        <f t="shared" si="5"/>
        <v>0.008024204067640166</v>
      </c>
      <c r="U56" s="467">
        <v>57.84100000000001</v>
      </c>
      <c r="V56" s="463">
        <v>101.31800000000001</v>
      </c>
      <c r="W56" s="464">
        <v>137.01900000000003</v>
      </c>
      <c r="X56" s="463">
        <v>175.91</v>
      </c>
      <c r="Y56" s="465">
        <f t="shared" si="19"/>
        <v>472.0880000000001</v>
      </c>
      <c r="Z56" s="469">
        <f t="shared" si="20"/>
        <v>-0.5486116995136501</v>
      </c>
    </row>
    <row r="57" spans="1:2" ht="15.75" thickTop="1">
      <c r="A57" s="118"/>
      <c r="B57" s="118"/>
    </row>
    <row r="58" spans="1:2" ht="15">
      <c r="A58" s="118" t="s">
        <v>140</v>
      </c>
      <c r="B58" s="118"/>
    </row>
    <row r="59" spans="1:3" ht="14.25">
      <c r="A59" s="328" t="s">
        <v>121</v>
      </c>
      <c r="B59" s="329"/>
      <c r="C59" s="329"/>
    </row>
  </sheetData>
  <sheetProtection/>
  <mergeCells count="26">
    <mergeCell ref="U7:V7"/>
    <mergeCell ref="W7:X7"/>
    <mergeCell ref="N6:N8"/>
    <mergeCell ref="O6:S6"/>
    <mergeCell ref="T6:T8"/>
    <mergeCell ref="U6:Y6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</mergeCells>
  <conditionalFormatting sqref="Z57:Z65536 N57:N65536 Z3 N3 N5:N8 Z5:Z8">
    <cfRule type="cellIs" priority="3" dxfId="91" operator="lessThan" stopIfTrue="1">
      <formula>0</formula>
    </cfRule>
  </conditionalFormatting>
  <conditionalFormatting sqref="Z9:Z56 N9:N56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A1" sqref="A1"/>
    </sheetView>
  </sheetViews>
  <sheetFormatPr defaultColWidth="8.00390625" defaultRowHeight="15"/>
  <cols>
    <col min="1" max="1" width="22.57421875" style="117" customWidth="1"/>
    <col min="2" max="2" width="35.00390625" style="117" customWidth="1"/>
    <col min="3" max="3" width="11.00390625" style="117" customWidth="1"/>
    <col min="4" max="4" width="12.28125" style="117" bestFit="1" customWidth="1"/>
    <col min="5" max="5" width="9.8515625" style="117" customWidth="1"/>
    <col min="6" max="6" width="12.00390625" style="117" customWidth="1"/>
    <col min="7" max="7" width="12.7109375" style="117" bestFit="1" customWidth="1"/>
    <col min="8" max="8" width="10.7109375" style="117" customWidth="1"/>
    <col min="9" max="10" width="11.7109375" style="117" bestFit="1" customWidth="1"/>
    <col min="11" max="11" width="9.00390625" style="117" bestFit="1" customWidth="1"/>
    <col min="12" max="12" width="10.7109375" style="117" bestFit="1" customWidth="1"/>
    <col min="13" max="13" width="11.7109375" style="117" bestFit="1" customWidth="1"/>
    <col min="14" max="14" width="9.28125" style="117" customWidth="1"/>
    <col min="15" max="15" width="11.7109375" style="117" bestFit="1" customWidth="1"/>
    <col min="16" max="16" width="12.28125" style="117" bestFit="1" customWidth="1"/>
    <col min="17" max="17" width="9.28125" style="117" customWidth="1"/>
    <col min="18" max="18" width="10.7109375" style="117" bestFit="1" customWidth="1"/>
    <col min="19" max="19" width="11.8515625" style="117" customWidth="1"/>
    <col min="20" max="20" width="10.140625" style="117" customWidth="1"/>
    <col min="21" max="22" width="11.7109375" style="117" bestFit="1" customWidth="1"/>
    <col min="23" max="23" width="10.28125" style="117" customWidth="1"/>
    <col min="24" max="24" width="11.28125" style="117" customWidth="1"/>
    <col min="25" max="25" width="11.7109375" style="117" bestFit="1" customWidth="1"/>
    <col min="26" max="26" width="9.8515625" style="117" bestFit="1" customWidth="1"/>
    <col min="27" max="16384" width="8.00390625" style="117" customWidth="1"/>
  </cols>
  <sheetData>
    <row r="1" spans="1:26" ht="21" thickBot="1">
      <c r="A1" s="519" t="s">
        <v>119</v>
      </c>
      <c r="B1" s="520"/>
      <c r="C1" s="520"/>
      <c r="D1" s="520"/>
      <c r="Y1" s="426" t="s">
        <v>27</v>
      </c>
      <c r="Z1" s="423"/>
    </row>
    <row r="2" spans="24:27" ht="18">
      <c r="X2" s="439"/>
      <c r="Y2" s="440"/>
      <c r="Z2" s="440"/>
      <c r="AA2" s="439"/>
    </row>
    <row r="3" ht="5.25" customHeight="1" thickBot="1"/>
    <row r="4" spans="1:26" ht="24" customHeight="1" thickTop="1">
      <c r="A4" s="597" t="s">
        <v>122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9"/>
    </row>
    <row r="5" spans="1:26" ht="21" customHeight="1" thickBot="1">
      <c r="A5" s="611" t="s">
        <v>43</v>
      </c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  <c r="X5" s="612"/>
      <c r="Y5" s="612"/>
      <c r="Z5" s="613"/>
    </row>
    <row r="6" spans="1:26" s="136" customFormat="1" ht="19.5" customHeight="1" thickBot="1" thickTop="1">
      <c r="A6" s="683" t="s">
        <v>117</v>
      </c>
      <c r="B6" s="683" t="s">
        <v>118</v>
      </c>
      <c r="C6" s="615" t="s">
        <v>35</v>
      </c>
      <c r="D6" s="616"/>
      <c r="E6" s="616"/>
      <c r="F6" s="616"/>
      <c r="G6" s="616"/>
      <c r="H6" s="616"/>
      <c r="I6" s="616"/>
      <c r="J6" s="616"/>
      <c r="K6" s="617"/>
      <c r="L6" s="617"/>
      <c r="M6" s="617"/>
      <c r="N6" s="618"/>
      <c r="O6" s="619" t="s">
        <v>34</v>
      </c>
      <c r="P6" s="616"/>
      <c r="Q6" s="616"/>
      <c r="R6" s="616"/>
      <c r="S6" s="616"/>
      <c r="T6" s="616"/>
      <c r="U6" s="616"/>
      <c r="V6" s="616"/>
      <c r="W6" s="616"/>
      <c r="X6" s="616"/>
      <c r="Y6" s="616"/>
      <c r="Z6" s="618"/>
    </row>
    <row r="7" spans="1:26" s="135" customFormat="1" ht="26.25" customHeight="1" thickBot="1">
      <c r="A7" s="684"/>
      <c r="B7" s="684"/>
      <c r="C7" s="687" t="s">
        <v>426</v>
      </c>
      <c r="D7" s="688"/>
      <c r="E7" s="688"/>
      <c r="F7" s="688"/>
      <c r="G7" s="689"/>
      <c r="H7" s="604" t="s">
        <v>33</v>
      </c>
      <c r="I7" s="687" t="s">
        <v>142</v>
      </c>
      <c r="J7" s="688"/>
      <c r="K7" s="688"/>
      <c r="L7" s="688"/>
      <c r="M7" s="689"/>
      <c r="N7" s="604" t="s">
        <v>32</v>
      </c>
      <c r="O7" s="690" t="s">
        <v>427</v>
      </c>
      <c r="P7" s="688"/>
      <c r="Q7" s="688"/>
      <c r="R7" s="688"/>
      <c r="S7" s="689"/>
      <c r="T7" s="604" t="s">
        <v>33</v>
      </c>
      <c r="U7" s="690" t="s">
        <v>143</v>
      </c>
      <c r="V7" s="688"/>
      <c r="W7" s="688"/>
      <c r="X7" s="688"/>
      <c r="Y7" s="689"/>
      <c r="Z7" s="604" t="s">
        <v>32</v>
      </c>
    </row>
    <row r="8" spans="1:26" s="130" customFormat="1" ht="26.25" customHeight="1">
      <c r="A8" s="685"/>
      <c r="B8" s="685"/>
      <c r="C8" s="587" t="s">
        <v>21</v>
      </c>
      <c r="D8" s="588"/>
      <c r="E8" s="589" t="s">
        <v>20</v>
      </c>
      <c r="F8" s="590"/>
      <c r="G8" s="591" t="s">
        <v>16</v>
      </c>
      <c r="H8" s="605"/>
      <c r="I8" s="587" t="s">
        <v>21</v>
      </c>
      <c r="J8" s="588"/>
      <c r="K8" s="589" t="s">
        <v>20</v>
      </c>
      <c r="L8" s="590"/>
      <c r="M8" s="591" t="s">
        <v>16</v>
      </c>
      <c r="N8" s="605"/>
      <c r="O8" s="588" t="s">
        <v>21</v>
      </c>
      <c r="P8" s="588"/>
      <c r="Q8" s="593" t="s">
        <v>20</v>
      </c>
      <c r="R8" s="588"/>
      <c r="S8" s="591" t="s">
        <v>16</v>
      </c>
      <c r="T8" s="605"/>
      <c r="U8" s="594" t="s">
        <v>21</v>
      </c>
      <c r="V8" s="590"/>
      <c r="W8" s="589" t="s">
        <v>20</v>
      </c>
      <c r="X8" s="610"/>
      <c r="Y8" s="591" t="s">
        <v>16</v>
      </c>
      <c r="Z8" s="605"/>
    </row>
    <row r="9" spans="1:26" s="130" customFormat="1" ht="31.5" thickBot="1">
      <c r="A9" s="686"/>
      <c r="B9" s="686"/>
      <c r="C9" s="133" t="s">
        <v>18</v>
      </c>
      <c r="D9" s="131" t="s">
        <v>17</v>
      </c>
      <c r="E9" s="132" t="s">
        <v>18</v>
      </c>
      <c r="F9" s="131" t="s">
        <v>17</v>
      </c>
      <c r="G9" s="592"/>
      <c r="H9" s="606"/>
      <c r="I9" s="133" t="s">
        <v>18</v>
      </c>
      <c r="J9" s="131" t="s">
        <v>17</v>
      </c>
      <c r="K9" s="132" t="s">
        <v>18</v>
      </c>
      <c r="L9" s="131" t="s">
        <v>17</v>
      </c>
      <c r="M9" s="592"/>
      <c r="N9" s="606"/>
      <c r="O9" s="134" t="s">
        <v>18</v>
      </c>
      <c r="P9" s="131" t="s">
        <v>17</v>
      </c>
      <c r="Q9" s="132" t="s">
        <v>18</v>
      </c>
      <c r="R9" s="131" t="s">
        <v>17</v>
      </c>
      <c r="S9" s="592"/>
      <c r="T9" s="606"/>
      <c r="U9" s="133" t="s">
        <v>18</v>
      </c>
      <c r="V9" s="131" t="s">
        <v>17</v>
      </c>
      <c r="W9" s="132" t="s">
        <v>18</v>
      </c>
      <c r="X9" s="131" t="s">
        <v>17</v>
      </c>
      <c r="Y9" s="592"/>
      <c r="Z9" s="606"/>
    </row>
    <row r="10" spans="1:26" s="119" customFormat="1" ht="18" customHeight="1" thickBot="1" thickTop="1">
      <c r="A10" s="129" t="s">
        <v>23</v>
      </c>
      <c r="B10" s="327"/>
      <c r="C10" s="128">
        <f>SUM(C11:C21)</f>
        <v>540371</v>
      </c>
      <c r="D10" s="122">
        <f>SUM(D11:D21)</f>
        <v>513548</v>
      </c>
      <c r="E10" s="123">
        <f>SUM(E11:E21)</f>
        <v>6030</v>
      </c>
      <c r="F10" s="122">
        <f>SUM(F11:F21)</f>
        <v>5677</v>
      </c>
      <c r="G10" s="121">
        <f aca="true" t="shared" si="0" ref="G10:G18">SUM(C10:F10)</f>
        <v>1065626</v>
      </c>
      <c r="H10" s="125">
        <f aca="true" t="shared" si="1" ref="H10:H21">G10/$G$10</f>
        <v>1</v>
      </c>
      <c r="I10" s="124">
        <f>SUM(I11:I21)</f>
        <v>500267</v>
      </c>
      <c r="J10" s="122">
        <f>SUM(J11:J21)</f>
        <v>493422</v>
      </c>
      <c r="K10" s="123">
        <f>SUM(K11:K21)</f>
        <v>5930</v>
      </c>
      <c r="L10" s="122">
        <f>SUM(L11:L21)</f>
        <v>6240</v>
      </c>
      <c r="M10" s="121">
        <f aca="true" t="shared" si="2" ref="M10:M21">SUM(I10:L10)</f>
        <v>1005859</v>
      </c>
      <c r="N10" s="127">
        <f aca="true" t="shared" si="3" ref="N10:N18">IF(ISERROR(G10/M10-1),"         /0",(G10/M10-1))</f>
        <v>0.05941886487072234</v>
      </c>
      <c r="O10" s="126">
        <f>SUM(O11:O21)</f>
        <v>540371</v>
      </c>
      <c r="P10" s="122">
        <f>SUM(P11:P21)</f>
        <v>513548</v>
      </c>
      <c r="Q10" s="123">
        <f>SUM(Q11:Q21)</f>
        <v>6030</v>
      </c>
      <c r="R10" s="122">
        <f>SUM(R11:R21)</f>
        <v>5677</v>
      </c>
      <c r="S10" s="121">
        <f aca="true" t="shared" si="4" ref="S10:S18">SUM(O10:R10)</f>
        <v>1065626</v>
      </c>
      <c r="T10" s="125">
        <f aca="true" t="shared" si="5" ref="T10:T21">S10/$S$10</f>
        <v>1</v>
      </c>
      <c r="U10" s="124">
        <f>SUM(U11:U21)</f>
        <v>500267</v>
      </c>
      <c r="V10" s="122">
        <f>SUM(V11:V21)</f>
        <v>493422</v>
      </c>
      <c r="W10" s="123">
        <f>SUM(W11:W21)</f>
        <v>5930</v>
      </c>
      <c r="X10" s="122">
        <f>SUM(X11:X21)</f>
        <v>6240</v>
      </c>
      <c r="Y10" s="121">
        <f aca="true" t="shared" si="6" ref="Y10:Y18">SUM(U10:X10)</f>
        <v>1005859</v>
      </c>
      <c r="Z10" s="120">
        <f>IF(ISERROR(S10/Y10-1),"         /0",(S10/Y10-1))</f>
        <v>0.05941886487072234</v>
      </c>
    </row>
    <row r="11" spans="1:26" ht="21" customHeight="1" thickTop="1">
      <c r="A11" s="443" t="s">
        <v>307</v>
      </c>
      <c r="B11" s="493" t="s">
        <v>308</v>
      </c>
      <c r="C11" s="444">
        <v>329858</v>
      </c>
      <c r="D11" s="445">
        <v>337177</v>
      </c>
      <c r="E11" s="446">
        <v>2361</v>
      </c>
      <c r="F11" s="445">
        <v>2606</v>
      </c>
      <c r="G11" s="447">
        <f t="shared" si="0"/>
        <v>672002</v>
      </c>
      <c r="H11" s="448">
        <f t="shared" si="1"/>
        <v>0.6306171208285083</v>
      </c>
      <c r="I11" s="449">
        <v>329567</v>
      </c>
      <c r="J11" s="445">
        <v>343333</v>
      </c>
      <c r="K11" s="446">
        <v>3629</v>
      </c>
      <c r="L11" s="445">
        <v>3577</v>
      </c>
      <c r="M11" s="447">
        <f t="shared" si="2"/>
        <v>680106</v>
      </c>
      <c r="N11" s="450">
        <f t="shared" si="3"/>
        <v>-0.011915789597503945</v>
      </c>
      <c r="O11" s="444">
        <v>329858</v>
      </c>
      <c r="P11" s="445">
        <v>337177</v>
      </c>
      <c r="Q11" s="446">
        <v>2361</v>
      </c>
      <c r="R11" s="445">
        <v>2606</v>
      </c>
      <c r="S11" s="447">
        <f t="shared" si="4"/>
        <v>672002</v>
      </c>
      <c r="T11" s="448">
        <f t="shared" si="5"/>
        <v>0.6306171208285083</v>
      </c>
      <c r="U11" s="449">
        <v>329567</v>
      </c>
      <c r="V11" s="445">
        <v>343333</v>
      </c>
      <c r="W11" s="446">
        <v>3629</v>
      </c>
      <c r="X11" s="445">
        <v>3577</v>
      </c>
      <c r="Y11" s="447">
        <f t="shared" si="6"/>
        <v>680106</v>
      </c>
      <c r="Z11" s="451">
        <f aca="true" t="shared" si="7" ref="Z11:Z18">IF(ISERROR(S11/Y11-1),"         /0",IF(S11/Y11&gt;5,"  *  ",(S11/Y11-1)))</f>
        <v>-0.011915789597503945</v>
      </c>
    </row>
    <row r="12" spans="1:26" ht="21" customHeight="1">
      <c r="A12" s="452" t="s">
        <v>309</v>
      </c>
      <c r="B12" s="494" t="s">
        <v>310</v>
      </c>
      <c r="C12" s="453">
        <v>76449</v>
      </c>
      <c r="D12" s="454">
        <v>68736</v>
      </c>
      <c r="E12" s="455">
        <v>1447</v>
      </c>
      <c r="F12" s="454">
        <v>886</v>
      </c>
      <c r="G12" s="456">
        <f t="shared" si="0"/>
        <v>147518</v>
      </c>
      <c r="H12" s="457">
        <f t="shared" si="1"/>
        <v>0.13843318387501807</v>
      </c>
      <c r="I12" s="458">
        <v>60636</v>
      </c>
      <c r="J12" s="454">
        <v>58071</v>
      </c>
      <c r="K12" s="455">
        <v>1517</v>
      </c>
      <c r="L12" s="454">
        <v>1790</v>
      </c>
      <c r="M12" s="456">
        <f t="shared" si="2"/>
        <v>122014</v>
      </c>
      <c r="N12" s="459">
        <f t="shared" si="3"/>
        <v>0.20902519383021612</v>
      </c>
      <c r="O12" s="453">
        <v>76449</v>
      </c>
      <c r="P12" s="454">
        <v>68736</v>
      </c>
      <c r="Q12" s="455">
        <v>1447</v>
      </c>
      <c r="R12" s="454">
        <v>886</v>
      </c>
      <c r="S12" s="456">
        <f t="shared" si="4"/>
        <v>147518</v>
      </c>
      <c r="T12" s="457">
        <f t="shared" si="5"/>
        <v>0.13843318387501807</v>
      </c>
      <c r="U12" s="458">
        <v>60636</v>
      </c>
      <c r="V12" s="454">
        <v>58071</v>
      </c>
      <c r="W12" s="455">
        <v>1517</v>
      </c>
      <c r="X12" s="454">
        <v>1790</v>
      </c>
      <c r="Y12" s="456">
        <f t="shared" si="6"/>
        <v>122014</v>
      </c>
      <c r="Z12" s="460">
        <f t="shared" si="7"/>
        <v>0.20902519383021612</v>
      </c>
    </row>
    <row r="13" spans="1:26" ht="21" customHeight="1">
      <c r="A13" s="452" t="s">
        <v>311</v>
      </c>
      <c r="B13" s="494" t="s">
        <v>312</v>
      </c>
      <c r="C13" s="453">
        <v>51760</v>
      </c>
      <c r="D13" s="454">
        <v>37192</v>
      </c>
      <c r="E13" s="455">
        <v>389</v>
      </c>
      <c r="F13" s="454">
        <v>522</v>
      </c>
      <c r="G13" s="456">
        <f t="shared" si="0"/>
        <v>89863</v>
      </c>
      <c r="H13" s="457">
        <f t="shared" si="1"/>
        <v>0.08432883582044733</v>
      </c>
      <c r="I13" s="458">
        <v>43402</v>
      </c>
      <c r="J13" s="454">
        <v>33676</v>
      </c>
      <c r="K13" s="455">
        <v>738</v>
      </c>
      <c r="L13" s="454">
        <v>809</v>
      </c>
      <c r="M13" s="456">
        <f t="shared" si="2"/>
        <v>78625</v>
      </c>
      <c r="N13" s="459">
        <f t="shared" si="3"/>
        <v>0.1429316375198728</v>
      </c>
      <c r="O13" s="453">
        <v>51760</v>
      </c>
      <c r="P13" s="454">
        <v>37192</v>
      </c>
      <c r="Q13" s="455">
        <v>389</v>
      </c>
      <c r="R13" s="454">
        <v>522</v>
      </c>
      <c r="S13" s="456">
        <f t="shared" si="4"/>
        <v>89863</v>
      </c>
      <c r="T13" s="457">
        <f t="shared" si="5"/>
        <v>0.08432883582044733</v>
      </c>
      <c r="U13" s="458">
        <v>43402</v>
      </c>
      <c r="V13" s="454">
        <v>33676</v>
      </c>
      <c r="W13" s="455">
        <v>738</v>
      </c>
      <c r="X13" s="454">
        <v>809</v>
      </c>
      <c r="Y13" s="456">
        <f t="shared" si="6"/>
        <v>78625</v>
      </c>
      <c r="Z13" s="460">
        <f t="shared" si="7"/>
        <v>0.1429316375198728</v>
      </c>
    </row>
    <row r="14" spans="1:26" ht="21" customHeight="1">
      <c r="A14" s="452" t="s">
        <v>313</v>
      </c>
      <c r="B14" s="494" t="s">
        <v>314</v>
      </c>
      <c r="C14" s="453">
        <v>33213</v>
      </c>
      <c r="D14" s="454">
        <v>29921</v>
      </c>
      <c r="E14" s="455">
        <v>528</v>
      </c>
      <c r="F14" s="454">
        <v>156</v>
      </c>
      <c r="G14" s="456">
        <f>SUM(C14:F14)</f>
        <v>63818</v>
      </c>
      <c r="H14" s="457">
        <f t="shared" si="1"/>
        <v>0.05988780303783879</v>
      </c>
      <c r="I14" s="458">
        <v>24236</v>
      </c>
      <c r="J14" s="454">
        <v>22577</v>
      </c>
      <c r="K14" s="455">
        <v>14</v>
      </c>
      <c r="L14" s="454">
        <v>22</v>
      </c>
      <c r="M14" s="456">
        <f>SUM(I14:L14)</f>
        <v>46849</v>
      </c>
      <c r="N14" s="459">
        <f>IF(ISERROR(G14/M14-1),"         /0",(G14/M14-1))</f>
        <v>0.36220623705948896</v>
      </c>
      <c r="O14" s="453">
        <v>33213</v>
      </c>
      <c r="P14" s="454">
        <v>29921</v>
      </c>
      <c r="Q14" s="455">
        <v>528</v>
      </c>
      <c r="R14" s="454">
        <v>156</v>
      </c>
      <c r="S14" s="456">
        <f>SUM(O14:R14)</f>
        <v>63818</v>
      </c>
      <c r="T14" s="457">
        <f t="shared" si="5"/>
        <v>0.05988780303783879</v>
      </c>
      <c r="U14" s="458">
        <v>24236</v>
      </c>
      <c r="V14" s="454">
        <v>22577</v>
      </c>
      <c r="W14" s="455">
        <v>14</v>
      </c>
      <c r="X14" s="454">
        <v>22</v>
      </c>
      <c r="Y14" s="456">
        <f>SUM(U14:X14)</f>
        <v>46849</v>
      </c>
      <c r="Z14" s="460">
        <f>IF(ISERROR(S14/Y14-1),"         /0",IF(S14/Y14&gt;5,"  *  ",(S14/Y14-1)))</f>
        <v>0.36220623705948896</v>
      </c>
    </row>
    <row r="15" spans="1:26" ht="21" customHeight="1">
      <c r="A15" s="452" t="s">
        <v>315</v>
      </c>
      <c r="B15" s="494" t="s">
        <v>316</v>
      </c>
      <c r="C15" s="453">
        <v>14316</v>
      </c>
      <c r="D15" s="454">
        <v>14599</v>
      </c>
      <c r="E15" s="455">
        <v>72</v>
      </c>
      <c r="F15" s="454">
        <v>109</v>
      </c>
      <c r="G15" s="456">
        <f t="shared" si="0"/>
        <v>29096</v>
      </c>
      <c r="H15" s="457">
        <f t="shared" si="1"/>
        <v>0.027304138600221843</v>
      </c>
      <c r="I15" s="458">
        <v>11321</v>
      </c>
      <c r="J15" s="454">
        <v>11294</v>
      </c>
      <c r="K15" s="455">
        <v>0</v>
      </c>
      <c r="L15" s="454">
        <v>5</v>
      </c>
      <c r="M15" s="456">
        <f t="shared" si="2"/>
        <v>22620</v>
      </c>
      <c r="N15" s="459">
        <f t="shared" si="3"/>
        <v>0.28629531388152074</v>
      </c>
      <c r="O15" s="453">
        <v>14316</v>
      </c>
      <c r="P15" s="454">
        <v>14599</v>
      </c>
      <c r="Q15" s="455">
        <v>72</v>
      </c>
      <c r="R15" s="454">
        <v>109</v>
      </c>
      <c r="S15" s="456">
        <f t="shared" si="4"/>
        <v>29096</v>
      </c>
      <c r="T15" s="457">
        <f t="shared" si="5"/>
        <v>0.027304138600221843</v>
      </c>
      <c r="U15" s="458">
        <v>11321</v>
      </c>
      <c r="V15" s="454">
        <v>11294</v>
      </c>
      <c r="W15" s="455">
        <v>0</v>
      </c>
      <c r="X15" s="454">
        <v>5</v>
      </c>
      <c r="Y15" s="456">
        <f t="shared" si="6"/>
        <v>22620</v>
      </c>
      <c r="Z15" s="460">
        <f t="shared" si="7"/>
        <v>0.28629531388152074</v>
      </c>
    </row>
    <row r="16" spans="1:26" ht="21" customHeight="1">
      <c r="A16" s="452" t="s">
        <v>323</v>
      </c>
      <c r="B16" s="494" t="s">
        <v>324</v>
      </c>
      <c r="C16" s="453">
        <v>13458</v>
      </c>
      <c r="D16" s="454">
        <v>8547</v>
      </c>
      <c r="E16" s="455">
        <v>71</v>
      </c>
      <c r="F16" s="454">
        <v>22</v>
      </c>
      <c r="G16" s="456">
        <f>SUM(C16:F16)</f>
        <v>22098</v>
      </c>
      <c r="H16" s="457">
        <f t="shared" si="1"/>
        <v>0.020737106639665322</v>
      </c>
      <c r="I16" s="458">
        <v>11084</v>
      </c>
      <c r="J16" s="454">
        <v>7535</v>
      </c>
      <c r="K16" s="455">
        <v>8</v>
      </c>
      <c r="L16" s="454"/>
      <c r="M16" s="456">
        <f t="shared" si="2"/>
        <v>18627</v>
      </c>
      <c r="N16" s="459">
        <f>IF(ISERROR(G16/M16-1),"         /0",(G16/M16-1))</f>
        <v>0.18634240618457087</v>
      </c>
      <c r="O16" s="453">
        <v>13458</v>
      </c>
      <c r="P16" s="454">
        <v>8547</v>
      </c>
      <c r="Q16" s="455">
        <v>71</v>
      </c>
      <c r="R16" s="454">
        <v>22</v>
      </c>
      <c r="S16" s="456">
        <f>SUM(O16:R16)</f>
        <v>22098</v>
      </c>
      <c r="T16" s="457">
        <f t="shared" si="5"/>
        <v>0.020737106639665322</v>
      </c>
      <c r="U16" s="458">
        <v>11084</v>
      </c>
      <c r="V16" s="454">
        <v>7535</v>
      </c>
      <c r="W16" s="455">
        <v>8</v>
      </c>
      <c r="X16" s="454"/>
      <c r="Y16" s="456">
        <f>SUM(U16:X16)</f>
        <v>18627</v>
      </c>
      <c r="Z16" s="460">
        <f>IF(ISERROR(S16/Y16-1),"         /0",IF(S16/Y16&gt;5,"  *  ",(S16/Y16-1)))</f>
        <v>0.18634240618457087</v>
      </c>
    </row>
    <row r="17" spans="1:26" ht="21" customHeight="1">
      <c r="A17" s="452" t="s">
        <v>319</v>
      </c>
      <c r="B17" s="494" t="s">
        <v>320</v>
      </c>
      <c r="C17" s="453">
        <v>5249</v>
      </c>
      <c r="D17" s="454">
        <v>4627</v>
      </c>
      <c r="E17" s="455">
        <v>0</v>
      </c>
      <c r="F17" s="454">
        <v>11</v>
      </c>
      <c r="G17" s="456">
        <f t="shared" si="0"/>
        <v>9887</v>
      </c>
      <c r="H17" s="457">
        <f t="shared" si="1"/>
        <v>0.009278114460420447</v>
      </c>
      <c r="I17" s="458">
        <v>4724</v>
      </c>
      <c r="J17" s="454">
        <v>4345</v>
      </c>
      <c r="K17" s="455">
        <v>0</v>
      </c>
      <c r="L17" s="454"/>
      <c r="M17" s="456">
        <f t="shared" si="2"/>
        <v>9069</v>
      </c>
      <c r="N17" s="459">
        <f t="shared" si="3"/>
        <v>0.09019737567537756</v>
      </c>
      <c r="O17" s="453">
        <v>5249</v>
      </c>
      <c r="P17" s="454">
        <v>4627</v>
      </c>
      <c r="Q17" s="455">
        <v>0</v>
      </c>
      <c r="R17" s="454">
        <v>11</v>
      </c>
      <c r="S17" s="456">
        <f t="shared" si="4"/>
        <v>9887</v>
      </c>
      <c r="T17" s="457">
        <f t="shared" si="5"/>
        <v>0.009278114460420447</v>
      </c>
      <c r="U17" s="458">
        <v>4724</v>
      </c>
      <c r="V17" s="454">
        <v>4345</v>
      </c>
      <c r="W17" s="455">
        <v>0</v>
      </c>
      <c r="X17" s="454"/>
      <c r="Y17" s="456">
        <f t="shared" si="6"/>
        <v>9069</v>
      </c>
      <c r="Z17" s="460">
        <f t="shared" si="7"/>
        <v>0.09019737567537756</v>
      </c>
    </row>
    <row r="18" spans="1:26" ht="21" customHeight="1">
      <c r="A18" s="452" t="s">
        <v>317</v>
      </c>
      <c r="B18" s="494" t="s">
        <v>318</v>
      </c>
      <c r="C18" s="453">
        <v>4725</v>
      </c>
      <c r="D18" s="454">
        <v>4275</v>
      </c>
      <c r="E18" s="455">
        <v>9</v>
      </c>
      <c r="F18" s="454">
        <v>11</v>
      </c>
      <c r="G18" s="456">
        <f t="shared" si="0"/>
        <v>9020</v>
      </c>
      <c r="H18" s="457">
        <f t="shared" si="1"/>
        <v>0.00846450818579877</v>
      </c>
      <c r="I18" s="458">
        <v>5233</v>
      </c>
      <c r="J18" s="454">
        <v>4494</v>
      </c>
      <c r="K18" s="455">
        <v>3</v>
      </c>
      <c r="L18" s="454"/>
      <c r="M18" s="456">
        <f t="shared" si="2"/>
        <v>9730</v>
      </c>
      <c r="N18" s="459">
        <f t="shared" si="3"/>
        <v>-0.0729701952723536</v>
      </c>
      <c r="O18" s="453">
        <v>4725</v>
      </c>
      <c r="P18" s="454">
        <v>4275</v>
      </c>
      <c r="Q18" s="455">
        <v>9</v>
      </c>
      <c r="R18" s="454">
        <v>11</v>
      </c>
      <c r="S18" s="456">
        <f t="shared" si="4"/>
        <v>9020</v>
      </c>
      <c r="T18" s="457">
        <f t="shared" si="5"/>
        <v>0.00846450818579877</v>
      </c>
      <c r="U18" s="458">
        <v>5233</v>
      </c>
      <c r="V18" s="454">
        <v>4494</v>
      </c>
      <c r="W18" s="455">
        <v>3</v>
      </c>
      <c r="X18" s="454"/>
      <c r="Y18" s="456">
        <f t="shared" si="6"/>
        <v>9730</v>
      </c>
      <c r="Z18" s="460">
        <f t="shared" si="7"/>
        <v>-0.0729701952723536</v>
      </c>
    </row>
    <row r="19" spans="1:26" ht="21" customHeight="1">
      <c r="A19" s="452" t="s">
        <v>334</v>
      </c>
      <c r="B19" s="494" t="s">
        <v>335</v>
      </c>
      <c r="C19" s="453">
        <v>4641</v>
      </c>
      <c r="D19" s="454">
        <v>3381</v>
      </c>
      <c r="E19" s="455">
        <v>0</v>
      </c>
      <c r="F19" s="454">
        <v>11</v>
      </c>
      <c r="G19" s="456">
        <f>SUM(C19:F19)</f>
        <v>8033</v>
      </c>
      <c r="H19" s="457">
        <f t="shared" si="1"/>
        <v>0.007538292046177552</v>
      </c>
      <c r="I19" s="458">
        <v>3399</v>
      </c>
      <c r="J19" s="454">
        <v>2450</v>
      </c>
      <c r="K19" s="455">
        <v>0</v>
      </c>
      <c r="L19" s="454"/>
      <c r="M19" s="456">
        <f t="shared" si="2"/>
        <v>5849</v>
      </c>
      <c r="N19" s="459">
        <f>IF(ISERROR(G19/M19-1),"         /0",(G19/M19-1))</f>
        <v>0.3733971619080185</v>
      </c>
      <c r="O19" s="453">
        <v>4641</v>
      </c>
      <c r="P19" s="454">
        <v>3381</v>
      </c>
      <c r="Q19" s="455">
        <v>0</v>
      </c>
      <c r="R19" s="454">
        <v>11</v>
      </c>
      <c r="S19" s="456">
        <f>SUM(O19:R19)</f>
        <v>8033</v>
      </c>
      <c r="T19" s="457">
        <f t="shared" si="5"/>
        <v>0.007538292046177552</v>
      </c>
      <c r="U19" s="458">
        <v>3399</v>
      </c>
      <c r="V19" s="454">
        <v>2450</v>
      </c>
      <c r="W19" s="455">
        <v>0</v>
      </c>
      <c r="X19" s="454"/>
      <c r="Y19" s="456">
        <f>SUM(U19:X19)</f>
        <v>5849</v>
      </c>
      <c r="Z19" s="460">
        <f>IF(ISERROR(S19/Y19-1),"         /0",IF(S19/Y19&gt;5,"  *  ",(S19/Y19-1)))</f>
        <v>0.3733971619080185</v>
      </c>
    </row>
    <row r="20" spans="1:26" ht="21" customHeight="1">
      <c r="A20" s="452" t="s">
        <v>325</v>
      </c>
      <c r="B20" s="494" t="s">
        <v>326</v>
      </c>
      <c r="C20" s="453">
        <v>2437</v>
      </c>
      <c r="D20" s="454">
        <v>2206</v>
      </c>
      <c r="E20" s="455">
        <v>1153</v>
      </c>
      <c r="F20" s="454">
        <v>1311</v>
      </c>
      <c r="G20" s="456">
        <f>SUM(C20:F20)</f>
        <v>7107</v>
      </c>
      <c r="H20" s="457">
        <f t="shared" si="1"/>
        <v>0.006669319254597767</v>
      </c>
      <c r="I20" s="458">
        <v>3169</v>
      </c>
      <c r="J20" s="454">
        <v>3328</v>
      </c>
      <c r="K20" s="455">
        <v>0</v>
      </c>
      <c r="L20" s="454"/>
      <c r="M20" s="456">
        <f t="shared" si="2"/>
        <v>6497</v>
      </c>
      <c r="N20" s="459">
        <f>IF(ISERROR(G20/M20-1),"         /0",(G20/M20-1))</f>
        <v>0.09388948745574877</v>
      </c>
      <c r="O20" s="453">
        <v>2437</v>
      </c>
      <c r="P20" s="454">
        <v>2206</v>
      </c>
      <c r="Q20" s="455">
        <v>1153</v>
      </c>
      <c r="R20" s="454">
        <v>1311</v>
      </c>
      <c r="S20" s="456">
        <f>SUM(O20:R20)</f>
        <v>7107</v>
      </c>
      <c r="T20" s="457">
        <f t="shared" si="5"/>
        <v>0.006669319254597767</v>
      </c>
      <c r="U20" s="458">
        <v>3169</v>
      </c>
      <c r="V20" s="454">
        <v>3328</v>
      </c>
      <c r="W20" s="455">
        <v>0</v>
      </c>
      <c r="X20" s="454"/>
      <c r="Y20" s="456">
        <f>SUM(U20:X20)</f>
        <v>6497</v>
      </c>
      <c r="Z20" s="460">
        <f>IF(ISERROR(S20/Y20-1),"         /0",IF(S20/Y20&gt;5,"  *  ",(S20/Y20-1)))</f>
        <v>0.09388948745574877</v>
      </c>
    </row>
    <row r="21" spans="1:26" ht="21" customHeight="1" thickBot="1">
      <c r="A21" s="461" t="s">
        <v>52</v>
      </c>
      <c r="B21" s="495"/>
      <c r="C21" s="462">
        <v>4265</v>
      </c>
      <c r="D21" s="463">
        <v>2887</v>
      </c>
      <c r="E21" s="464">
        <v>0</v>
      </c>
      <c r="F21" s="463">
        <v>32</v>
      </c>
      <c r="G21" s="465">
        <f>SUM(C21:F21)</f>
        <v>7184</v>
      </c>
      <c r="H21" s="466">
        <f t="shared" si="1"/>
        <v>0.0067415772513058055</v>
      </c>
      <c r="I21" s="467">
        <v>3496</v>
      </c>
      <c r="J21" s="463">
        <v>2319</v>
      </c>
      <c r="K21" s="464">
        <v>21</v>
      </c>
      <c r="L21" s="463">
        <v>37</v>
      </c>
      <c r="M21" s="465">
        <f t="shared" si="2"/>
        <v>5873</v>
      </c>
      <c r="N21" s="468">
        <f>IF(ISERROR(G21/M21-1),"         /0",(G21/M21-1))</f>
        <v>0.22322492763493962</v>
      </c>
      <c r="O21" s="462">
        <v>4265</v>
      </c>
      <c r="P21" s="463">
        <v>2887</v>
      </c>
      <c r="Q21" s="464">
        <v>0</v>
      </c>
      <c r="R21" s="463">
        <v>32</v>
      </c>
      <c r="S21" s="465">
        <f>SUM(O21:R21)</f>
        <v>7184</v>
      </c>
      <c r="T21" s="466">
        <f t="shared" si="5"/>
        <v>0.0067415772513058055</v>
      </c>
      <c r="U21" s="467">
        <v>3496</v>
      </c>
      <c r="V21" s="463">
        <v>2319</v>
      </c>
      <c r="W21" s="464">
        <v>21</v>
      </c>
      <c r="X21" s="463">
        <v>37</v>
      </c>
      <c r="Y21" s="465">
        <f>SUM(U21:X21)</f>
        <v>5873</v>
      </c>
      <c r="Z21" s="469">
        <f>IF(ISERROR(S21/Y21-1),"         /0",IF(S21/Y21&gt;5,"  *  ",(S21/Y21-1)))</f>
        <v>0.22322492763493962</v>
      </c>
    </row>
    <row r="22" spans="1:2" ht="15.75" thickTop="1">
      <c r="A22" s="118"/>
      <c r="B22" s="118"/>
    </row>
    <row r="23" spans="1:2" ht="15">
      <c r="A23" s="118" t="s">
        <v>140</v>
      </c>
      <c r="B23" s="118"/>
    </row>
    <row r="24" spans="2:3" ht="14.25">
      <c r="B24" s="329"/>
      <c r="C24" s="329"/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2:Z65536 N22:N65536 Z4 N4 N6 Z6">
    <cfRule type="cellIs" priority="9" dxfId="91" operator="lessThan" stopIfTrue="1">
      <formula>0</formula>
    </cfRule>
  </conditionalFormatting>
  <conditionalFormatting sqref="N10:N21 Z10:Z21">
    <cfRule type="cellIs" priority="10" dxfId="91" operator="lessThan" stopIfTrue="1">
      <formula>0</formula>
    </cfRule>
    <cfRule type="cellIs" priority="11" dxfId="93" operator="greaterThanOrEqual" stopIfTrue="1">
      <formula>0</formula>
    </cfRule>
  </conditionalFormatting>
  <conditionalFormatting sqref="N8:N9 Z8:Z9">
    <cfRule type="cellIs" priority="6" dxfId="91" operator="lessThan" stopIfTrue="1">
      <formula>0</formula>
    </cfRule>
  </conditionalFormatting>
  <conditionalFormatting sqref="H8:H9">
    <cfRule type="cellIs" priority="5" dxfId="91" operator="lessThan" stopIfTrue="1">
      <formula>0</formula>
    </cfRule>
  </conditionalFormatting>
  <conditionalFormatting sqref="T8:T9">
    <cfRule type="cellIs" priority="4" dxfId="91" operator="lessThan" stopIfTrue="1">
      <formula>0</formula>
    </cfRule>
  </conditionalFormatting>
  <conditionalFormatting sqref="N7 Z7">
    <cfRule type="cellIs" priority="3" dxfId="91" operator="lessThan" stopIfTrue="1">
      <formula>0</formula>
    </cfRule>
  </conditionalFormatting>
  <conditionalFormatting sqref="H7">
    <cfRule type="cellIs" priority="2" dxfId="91" operator="lessThan" stopIfTrue="1">
      <formula>0</formula>
    </cfRule>
  </conditionalFormatting>
  <conditionalFormatting sqref="T7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6"/>
  <sheetViews>
    <sheetView zoomScalePageLayoutView="0" workbookViewId="0" topLeftCell="A1">
      <selection activeCell="A3" sqref="A3"/>
    </sheetView>
  </sheetViews>
  <sheetFormatPr defaultColWidth="11.28125" defaultRowHeight="15"/>
  <cols>
    <col min="1" max="16384" width="11.28125" style="315" customWidth="1"/>
  </cols>
  <sheetData>
    <row r="1" spans="1:8" ht="13.5" thickBot="1">
      <c r="A1" s="314"/>
      <c r="B1" s="314"/>
      <c r="C1" s="314"/>
      <c r="D1" s="314"/>
      <c r="E1" s="314"/>
      <c r="F1" s="314"/>
      <c r="G1" s="314"/>
      <c r="H1" s="314"/>
    </row>
    <row r="2" spans="1:14" ht="32.25" thickBot="1" thickTop="1">
      <c r="A2" s="316" t="s">
        <v>415</v>
      </c>
      <c r="B2" s="317"/>
      <c r="M2" s="527" t="s">
        <v>27</v>
      </c>
      <c r="N2" s="528"/>
    </row>
    <row r="3" spans="1:2" ht="26.25" thickTop="1">
      <c r="A3" s="318" t="s">
        <v>37</v>
      </c>
      <c r="B3" s="319"/>
    </row>
    <row r="9" spans="1:14" ht="27">
      <c r="A9" s="332" t="s">
        <v>106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</row>
    <row r="10" spans="1:14" ht="15.75">
      <c r="A10" s="321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</row>
    <row r="11" ht="15">
      <c r="A11" s="331" t="s">
        <v>129</v>
      </c>
    </row>
    <row r="12" ht="15">
      <c r="A12" s="331" t="s">
        <v>130</v>
      </c>
    </row>
    <row r="13" ht="15">
      <c r="A13" s="331" t="s">
        <v>131</v>
      </c>
    </row>
    <row r="15" ht="15">
      <c r="A15" s="331"/>
    </row>
    <row r="16" ht="15">
      <c r="A16" s="331"/>
    </row>
    <row r="17" ht="27">
      <c r="A17" s="332" t="s">
        <v>128</v>
      </c>
    </row>
    <row r="20" ht="22.5">
      <c r="A20" s="323" t="s">
        <v>107</v>
      </c>
    </row>
    <row r="22" ht="15.75">
      <c r="A22" s="322" t="s">
        <v>108</v>
      </c>
    </row>
    <row r="23" ht="15.75">
      <c r="A23" s="322"/>
    </row>
    <row r="24" ht="22.5">
      <c r="A24" s="323" t="s">
        <v>109</v>
      </c>
    </row>
    <row r="25" ht="15.75">
      <c r="A25" s="322" t="s">
        <v>110</v>
      </c>
    </row>
    <row r="26" ht="15.75">
      <c r="A26" s="322" t="s">
        <v>111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28125" style="117" customWidth="1"/>
    <col min="2" max="2" width="32.7109375" style="117" customWidth="1"/>
    <col min="3" max="3" width="9.8515625" style="117" customWidth="1"/>
    <col min="4" max="4" width="12.28125" style="117" bestFit="1" customWidth="1"/>
    <col min="5" max="5" width="8.7109375" style="117" bestFit="1" customWidth="1"/>
    <col min="6" max="6" width="10.7109375" style="117" bestFit="1" customWidth="1"/>
    <col min="7" max="7" width="9.00390625" style="117" customWidth="1"/>
    <col min="8" max="8" width="10.7109375" style="117" customWidth="1"/>
    <col min="9" max="9" width="9.7109375" style="117" customWidth="1"/>
    <col min="10" max="10" width="11.7109375" style="117" bestFit="1" customWidth="1"/>
    <col min="11" max="11" width="9.00390625" style="117" bestFit="1" customWidth="1"/>
    <col min="12" max="12" width="10.7109375" style="117" bestFit="1" customWidth="1"/>
    <col min="13" max="13" width="11.7109375" style="117" bestFit="1" customWidth="1"/>
    <col min="14" max="14" width="9.28125" style="117" customWidth="1"/>
    <col min="15" max="15" width="9.7109375" style="117" bestFit="1" customWidth="1"/>
    <col min="16" max="16" width="11.140625" style="117" customWidth="1"/>
    <col min="17" max="17" width="9.28125" style="117" customWidth="1"/>
    <col min="18" max="18" width="10.7109375" style="117" bestFit="1" customWidth="1"/>
    <col min="19" max="19" width="9.7109375" style="117" customWidth="1"/>
    <col min="20" max="20" width="10.140625" style="117" customWidth="1"/>
    <col min="21" max="21" width="9.28125" style="117" customWidth="1"/>
    <col min="22" max="22" width="10.28125" style="117" customWidth="1"/>
    <col min="23" max="23" width="9.28125" style="117" customWidth="1"/>
    <col min="24" max="24" width="10.28125" style="117" customWidth="1"/>
    <col min="25" max="25" width="10.7109375" style="117" customWidth="1"/>
    <col min="26" max="26" width="9.8515625" style="117" bestFit="1" customWidth="1"/>
    <col min="27" max="16384" width="8.00390625" style="117" customWidth="1"/>
  </cols>
  <sheetData>
    <row r="1" spans="25:26" ht="18.75" thickBot="1">
      <c r="Y1" s="595" t="s">
        <v>27</v>
      </c>
      <c r="Z1" s="596"/>
    </row>
    <row r="2" ht="5.25" customHeight="1" thickBot="1"/>
    <row r="3" spans="1:26" ht="24" customHeight="1" thickTop="1">
      <c r="A3" s="597" t="s">
        <v>123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9"/>
    </row>
    <row r="4" spans="1:26" ht="21" customHeight="1" thickBot="1">
      <c r="A4" s="611" t="s">
        <v>43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3"/>
    </row>
    <row r="5" spans="1:26" s="136" customFormat="1" ht="19.5" customHeight="1" thickBot="1" thickTop="1">
      <c r="A5" s="683" t="s">
        <v>117</v>
      </c>
      <c r="B5" s="683" t="s">
        <v>118</v>
      </c>
      <c r="C5" s="694" t="s">
        <v>35</v>
      </c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6"/>
      <c r="O5" s="697" t="s">
        <v>34</v>
      </c>
      <c r="P5" s="695"/>
      <c r="Q5" s="695"/>
      <c r="R5" s="695"/>
      <c r="S5" s="695"/>
      <c r="T5" s="695"/>
      <c r="U5" s="695"/>
      <c r="V5" s="695"/>
      <c r="W5" s="695"/>
      <c r="X5" s="695"/>
      <c r="Y5" s="695"/>
      <c r="Z5" s="696"/>
    </row>
    <row r="6" spans="1:26" s="135" customFormat="1" ht="26.25" customHeight="1" thickBot="1">
      <c r="A6" s="684"/>
      <c r="B6" s="684"/>
      <c r="C6" s="687" t="s">
        <v>426</v>
      </c>
      <c r="D6" s="688"/>
      <c r="E6" s="688"/>
      <c r="F6" s="688"/>
      <c r="G6" s="689"/>
      <c r="H6" s="698" t="s">
        <v>33</v>
      </c>
      <c r="I6" s="687" t="s">
        <v>142</v>
      </c>
      <c r="J6" s="688"/>
      <c r="K6" s="688"/>
      <c r="L6" s="688"/>
      <c r="M6" s="689"/>
      <c r="N6" s="698" t="s">
        <v>32</v>
      </c>
      <c r="O6" s="690" t="s">
        <v>427</v>
      </c>
      <c r="P6" s="688"/>
      <c r="Q6" s="688"/>
      <c r="R6" s="688"/>
      <c r="S6" s="689"/>
      <c r="T6" s="698" t="s">
        <v>33</v>
      </c>
      <c r="U6" s="690" t="s">
        <v>143</v>
      </c>
      <c r="V6" s="688"/>
      <c r="W6" s="688"/>
      <c r="X6" s="688"/>
      <c r="Y6" s="689"/>
      <c r="Z6" s="698" t="s">
        <v>32</v>
      </c>
    </row>
    <row r="7" spans="1:26" s="130" customFormat="1" ht="26.25" customHeight="1">
      <c r="A7" s="685"/>
      <c r="B7" s="685"/>
      <c r="C7" s="594" t="s">
        <v>21</v>
      </c>
      <c r="D7" s="610"/>
      <c r="E7" s="589" t="s">
        <v>20</v>
      </c>
      <c r="F7" s="610"/>
      <c r="G7" s="591" t="s">
        <v>16</v>
      </c>
      <c r="H7" s="605"/>
      <c r="I7" s="701" t="s">
        <v>21</v>
      </c>
      <c r="J7" s="610"/>
      <c r="K7" s="589" t="s">
        <v>20</v>
      </c>
      <c r="L7" s="610"/>
      <c r="M7" s="591" t="s">
        <v>16</v>
      </c>
      <c r="N7" s="605"/>
      <c r="O7" s="701" t="s">
        <v>21</v>
      </c>
      <c r="P7" s="610"/>
      <c r="Q7" s="589" t="s">
        <v>20</v>
      </c>
      <c r="R7" s="610"/>
      <c r="S7" s="591" t="s">
        <v>16</v>
      </c>
      <c r="T7" s="605"/>
      <c r="U7" s="701" t="s">
        <v>21</v>
      </c>
      <c r="V7" s="610"/>
      <c r="W7" s="589" t="s">
        <v>20</v>
      </c>
      <c r="X7" s="610"/>
      <c r="Y7" s="591" t="s">
        <v>16</v>
      </c>
      <c r="Z7" s="605"/>
    </row>
    <row r="8" spans="1:26" s="130" customFormat="1" ht="19.5" customHeight="1" thickBot="1">
      <c r="A8" s="686"/>
      <c r="B8" s="686"/>
      <c r="C8" s="133" t="s">
        <v>30</v>
      </c>
      <c r="D8" s="131" t="s">
        <v>29</v>
      </c>
      <c r="E8" s="132" t="s">
        <v>30</v>
      </c>
      <c r="F8" s="330" t="s">
        <v>29</v>
      </c>
      <c r="G8" s="700"/>
      <c r="H8" s="699"/>
      <c r="I8" s="133" t="s">
        <v>30</v>
      </c>
      <c r="J8" s="131" t="s">
        <v>29</v>
      </c>
      <c r="K8" s="132" t="s">
        <v>30</v>
      </c>
      <c r="L8" s="330" t="s">
        <v>29</v>
      </c>
      <c r="M8" s="700"/>
      <c r="N8" s="699"/>
      <c r="O8" s="133" t="s">
        <v>30</v>
      </c>
      <c r="P8" s="131" t="s">
        <v>29</v>
      </c>
      <c r="Q8" s="132" t="s">
        <v>30</v>
      </c>
      <c r="R8" s="330" t="s">
        <v>29</v>
      </c>
      <c r="S8" s="700"/>
      <c r="T8" s="699"/>
      <c r="U8" s="133" t="s">
        <v>30</v>
      </c>
      <c r="V8" s="131" t="s">
        <v>29</v>
      </c>
      <c r="W8" s="132" t="s">
        <v>30</v>
      </c>
      <c r="X8" s="330" t="s">
        <v>29</v>
      </c>
      <c r="Y8" s="700"/>
      <c r="Z8" s="699"/>
    </row>
    <row r="9" spans="1:26" s="119" customFormat="1" ht="18" customHeight="1" thickBot="1" thickTop="1">
      <c r="A9" s="129" t="s">
        <v>23</v>
      </c>
      <c r="B9" s="327"/>
      <c r="C9" s="128">
        <f>SUM(C10:C14)</f>
        <v>26922.977000000003</v>
      </c>
      <c r="D9" s="122">
        <f>SUM(D10:D14)</f>
        <v>13568.127999999997</v>
      </c>
      <c r="E9" s="123">
        <f>SUM(E10:E14)</f>
        <v>7023.392970000001</v>
      </c>
      <c r="F9" s="122">
        <f>SUM(F10:F14)</f>
        <v>1404.2139999999997</v>
      </c>
      <c r="G9" s="121">
        <f aca="true" t="shared" si="0" ref="G9:G14">SUM(C9:F9)</f>
        <v>48918.71197</v>
      </c>
      <c r="H9" s="125">
        <f aca="true" t="shared" si="1" ref="H9:H14">G9/$G$9</f>
        <v>1</v>
      </c>
      <c r="I9" s="124">
        <f>SUM(I10:I14)</f>
        <v>27552.825000000004</v>
      </c>
      <c r="J9" s="122">
        <f>SUM(J10:J14)</f>
        <v>14248.001999999997</v>
      </c>
      <c r="K9" s="123">
        <f>SUM(K10:K14)</f>
        <v>3310.617</v>
      </c>
      <c r="L9" s="122">
        <f>SUM(L10:L14)</f>
        <v>1058.174</v>
      </c>
      <c r="M9" s="121">
        <f aca="true" t="shared" si="2" ref="M9:M14">SUM(I9:L9)</f>
        <v>46169.618</v>
      </c>
      <c r="N9" s="127">
        <f aca="true" t="shared" si="3" ref="N9:N14">IF(ISERROR(G9/M9-1),"         /0",(G9/M9-1))</f>
        <v>0.05954335532947219</v>
      </c>
      <c r="O9" s="126">
        <f>SUM(O10:O14)</f>
        <v>26922.977000000003</v>
      </c>
      <c r="P9" s="122">
        <f>SUM(P10:P14)</f>
        <v>13568.127999999997</v>
      </c>
      <c r="Q9" s="123">
        <f>SUM(Q10:Q14)</f>
        <v>7023.392970000001</v>
      </c>
      <c r="R9" s="122">
        <f>SUM(R10:R14)</f>
        <v>1404.2139999999997</v>
      </c>
      <c r="S9" s="121">
        <f aca="true" t="shared" si="4" ref="S9:S14">SUM(O9:R9)</f>
        <v>48918.71197</v>
      </c>
      <c r="T9" s="125">
        <f aca="true" t="shared" si="5" ref="T9:T14">S9/$S$9</f>
        <v>1</v>
      </c>
      <c r="U9" s="124">
        <f>SUM(U10:U14)</f>
        <v>27552.825000000004</v>
      </c>
      <c r="V9" s="122">
        <f>SUM(V10:V14)</f>
        <v>14248.001999999997</v>
      </c>
      <c r="W9" s="123">
        <f>SUM(W10:W14)</f>
        <v>3310.617</v>
      </c>
      <c r="X9" s="122">
        <f>SUM(X10:X14)</f>
        <v>1058.174</v>
      </c>
      <c r="Y9" s="121">
        <f aca="true" t="shared" si="6" ref="Y9:Y14">SUM(U9:X9)</f>
        <v>46169.618</v>
      </c>
      <c r="Z9" s="120">
        <f>IF(ISERROR(S9/Y9-1),"         /0",(S9/Y9-1))</f>
        <v>0.05954335532947219</v>
      </c>
    </row>
    <row r="10" spans="1:26" ht="21.75" customHeight="1" thickTop="1">
      <c r="A10" s="443" t="s">
        <v>307</v>
      </c>
      <c r="B10" s="493" t="s">
        <v>308</v>
      </c>
      <c r="C10" s="444">
        <v>21084.113</v>
      </c>
      <c r="D10" s="445">
        <v>12153.801999999998</v>
      </c>
      <c r="E10" s="446">
        <v>6359.974970000001</v>
      </c>
      <c r="F10" s="445">
        <v>1367.3519999999999</v>
      </c>
      <c r="G10" s="447">
        <f t="shared" si="0"/>
        <v>40965.24197</v>
      </c>
      <c r="H10" s="448">
        <f t="shared" si="1"/>
        <v>0.8374145663345028</v>
      </c>
      <c r="I10" s="449">
        <v>22865.840000000007</v>
      </c>
      <c r="J10" s="445">
        <v>12793.156999999997</v>
      </c>
      <c r="K10" s="446">
        <v>2160.977</v>
      </c>
      <c r="L10" s="445">
        <v>937.3539999999999</v>
      </c>
      <c r="M10" s="447">
        <f t="shared" si="2"/>
        <v>38757.328</v>
      </c>
      <c r="N10" s="450">
        <f t="shared" si="3"/>
        <v>0.05696765189798425</v>
      </c>
      <c r="O10" s="444">
        <v>21084.113</v>
      </c>
      <c r="P10" s="445">
        <v>12153.801999999998</v>
      </c>
      <c r="Q10" s="446">
        <v>6359.974970000001</v>
      </c>
      <c r="R10" s="445">
        <v>1367.3519999999999</v>
      </c>
      <c r="S10" s="447">
        <f t="shared" si="4"/>
        <v>40965.24197</v>
      </c>
      <c r="T10" s="448">
        <f t="shared" si="5"/>
        <v>0.8374145663345028</v>
      </c>
      <c r="U10" s="449">
        <v>22865.840000000007</v>
      </c>
      <c r="V10" s="445">
        <v>12793.156999999997</v>
      </c>
      <c r="W10" s="446">
        <v>2160.977</v>
      </c>
      <c r="X10" s="445">
        <v>937.3539999999999</v>
      </c>
      <c r="Y10" s="447">
        <f t="shared" si="6"/>
        <v>38757.328</v>
      </c>
      <c r="Z10" s="451">
        <f>IF(ISERROR(S10/Y10-1),"         /0",IF(S10/Y10&gt;5,"  *  ",(S10/Y10-1)))</f>
        <v>0.05696765189798425</v>
      </c>
    </row>
    <row r="11" spans="1:26" ht="21.75" customHeight="1">
      <c r="A11" s="452" t="s">
        <v>309</v>
      </c>
      <c r="B11" s="494" t="s">
        <v>310</v>
      </c>
      <c r="C11" s="453">
        <v>5624.263999999999</v>
      </c>
      <c r="D11" s="454">
        <v>879.428</v>
      </c>
      <c r="E11" s="455">
        <v>660.618</v>
      </c>
      <c r="F11" s="454">
        <v>36.658</v>
      </c>
      <c r="G11" s="456">
        <f>SUM(C11:F11)</f>
        <v>7200.968</v>
      </c>
      <c r="H11" s="457">
        <f>G11/$G$9</f>
        <v>0.1472027310207203</v>
      </c>
      <c r="I11" s="458">
        <v>4467.630999999999</v>
      </c>
      <c r="J11" s="454">
        <v>619.2959999999999</v>
      </c>
      <c r="K11" s="455">
        <v>1126.796</v>
      </c>
      <c r="L11" s="454">
        <v>119.016</v>
      </c>
      <c r="M11" s="456">
        <f>SUM(I11:L11)</f>
        <v>6332.739</v>
      </c>
      <c r="N11" s="459">
        <f t="shared" si="3"/>
        <v>0.13710165538166041</v>
      </c>
      <c r="O11" s="453">
        <v>5624.263999999999</v>
      </c>
      <c r="P11" s="454">
        <v>879.428</v>
      </c>
      <c r="Q11" s="455">
        <v>660.618</v>
      </c>
      <c r="R11" s="454">
        <v>36.658</v>
      </c>
      <c r="S11" s="456">
        <f>SUM(O11:R11)</f>
        <v>7200.968</v>
      </c>
      <c r="T11" s="457">
        <f>S11/$S$9</f>
        <v>0.1472027310207203</v>
      </c>
      <c r="U11" s="458">
        <v>4467.630999999999</v>
      </c>
      <c r="V11" s="454">
        <v>619.2959999999999</v>
      </c>
      <c r="W11" s="455">
        <v>1126.796</v>
      </c>
      <c r="X11" s="454">
        <v>119.016</v>
      </c>
      <c r="Y11" s="456">
        <f>SUM(U11:X11)</f>
        <v>6332.739</v>
      </c>
      <c r="Z11" s="460">
        <f>IF(ISERROR(S11/Y11-1),"         /0",IF(S11/Y11&gt;5,"  *  ",(S11/Y11-1)))</f>
        <v>0.13710165538166041</v>
      </c>
    </row>
    <row r="12" spans="1:26" ht="21.75" customHeight="1">
      <c r="A12" s="452" t="s">
        <v>311</v>
      </c>
      <c r="B12" s="494" t="s">
        <v>312</v>
      </c>
      <c r="C12" s="453">
        <v>126.81200000000001</v>
      </c>
      <c r="D12" s="454">
        <v>350.063</v>
      </c>
      <c r="E12" s="455">
        <v>2</v>
      </c>
      <c r="F12" s="454">
        <v>0</v>
      </c>
      <c r="G12" s="456">
        <f>SUM(C12:F12)</f>
        <v>478.875</v>
      </c>
      <c r="H12" s="457">
        <f>G12/$G$9</f>
        <v>0.009789198871255563</v>
      </c>
      <c r="I12" s="458">
        <v>124.967</v>
      </c>
      <c r="J12" s="454">
        <v>523.783</v>
      </c>
      <c r="K12" s="455">
        <v>0</v>
      </c>
      <c r="L12" s="454">
        <v>0</v>
      </c>
      <c r="M12" s="456">
        <f>SUM(I12:L12)</f>
        <v>648.75</v>
      </c>
      <c r="N12" s="459">
        <f t="shared" si="3"/>
        <v>-0.26184971098265897</v>
      </c>
      <c r="O12" s="453">
        <v>126.81200000000001</v>
      </c>
      <c r="P12" s="454">
        <v>350.063</v>
      </c>
      <c r="Q12" s="455">
        <v>2</v>
      </c>
      <c r="R12" s="454">
        <v>0</v>
      </c>
      <c r="S12" s="456">
        <f>SUM(O12:R12)</f>
        <v>478.875</v>
      </c>
      <c r="T12" s="457">
        <f>S12/$S$9</f>
        <v>0.009789198871255563</v>
      </c>
      <c r="U12" s="458">
        <v>124.967</v>
      </c>
      <c r="V12" s="454">
        <v>523.783</v>
      </c>
      <c r="W12" s="455">
        <v>0</v>
      </c>
      <c r="X12" s="454">
        <v>0</v>
      </c>
      <c r="Y12" s="456">
        <f>SUM(U12:X12)</f>
        <v>648.75</v>
      </c>
      <c r="Z12" s="460">
        <f>IF(ISERROR(S12/Y12-1),"         /0",IF(S12/Y12&gt;5,"  *  ",(S12/Y12-1)))</f>
        <v>-0.26184971098265897</v>
      </c>
    </row>
    <row r="13" spans="1:26" ht="21.75" customHeight="1">
      <c r="A13" s="452" t="s">
        <v>315</v>
      </c>
      <c r="B13" s="494" t="s">
        <v>316</v>
      </c>
      <c r="C13" s="453">
        <v>65.298</v>
      </c>
      <c r="D13" s="454">
        <v>170.345</v>
      </c>
      <c r="E13" s="455">
        <v>0.4</v>
      </c>
      <c r="F13" s="454">
        <v>0.204</v>
      </c>
      <c r="G13" s="456">
        <f>SUM(C13:F13)</f>
        <v>236.247</v>
      </c>
      <c r="H13" s="457">
        <f>G13/$G$9</f>
        <v>0.00482937899397027</v>
      </c>
      <c r="I13" s="458">
        <v>79.601</v>
      </c>
      <c r="J13" s="454">
        <v>257.945</v>
      </c>
      <c r="K13" s="455">
        <v>0</v>
      </c>
      <c r="L13" s="454">
        <v>0</v>
      </c>
      <c r="M13" s="456">
        <f>SUM(I13:L13)</f>
        <v>337.546</v>
      </c>
      <c r="N13" s="459">
        <f t="shared" si="3"/>
        <v>-0.3001042820830345</v>
      </c>
      <c r="O13" s="453">
        <v>65.298</v>
      </c>
      <c r="P13" s="454">
        <v>170.345</v>
      </c>
      <c r="Q13" s="455">
        <v>0.4</v>
      </c>
      <c r="R13" s="454">
        <v>0.204</v>
      </c>
      <c r="S13" s="456">
        <f>SUM(O13:R13)</f>
        <v>236.247</v>
      </c>
      <c r="T13" s="457">
        <f>S13/$S$9</f>
        <v>0.00482937899397027</v>
      </c>
      <c r="U13" s="458">
        <v>79.601</v>
      </c>
      <c r="V13" s="454">
        <v>257.945</v>
      </c>
      <c r="W13" s="455">
        <v>0</v>
      </c>
      <c r="X13" s="454">
        <v>0</v>
      </c>
      <c r="Y13" s="456">
        <f>SUM(U13:X13)</f>
        <v>337.546</v>
      </c>
      <c r="Z13" s="460">
        <f>IF(ISERROR(S13/Y13-1),"         /0",IF(S13/Y13&gt;5,"  *  ",(S13/Y13-1)))</f>
        <v>-0.3001042820830345</v>
      </c>
    </row>
    <row r="14" spans="1:26" ht="21.75" customHeight="1" thickBot="1">
      <c r="A14" s="461" t="s">
        <v>52</v>
      </c>
      <c r="B14" s="495"/>
      <c r="C14" s="462">
        <v>22.490000000000002</v>
      </c>
      <c r="D14" s="463">
        <v>14.49</v>
      </c>
      <c r="E14" s="464">
        <v>0.4</v>
      </c>
      <c r="F14" s="463">
        <v>0</v>
      </c>
      <c r="G14" s="465">
        <f t="shared" si="0"/>
        <v>37.38</v>
      </c>
      <c r="H14" s="466">
        <f t="shared" si="1"/>
        <v>0.0007641247795510999</v>
      </c>
      <c r="I14" s="467">
        <v>14.786</v>
      </c>
      <c r="J14" s="463">
        <v>53.821</v>
      </c>
      <c r="K14" s="464">
        <v>22.844</v>
      </c>
      <c r="L14" s="463">
        <v>1.8039999999999998</v>
      </c>
      <c r="M14" s="465">
        <f t="shared" si="2"/>
        <v>93.255</v>
      </c>
      <c r="N14" s="468">
        <f t="shared" si="3"/>
        <v>-0.5991635837220524</v>
      </c>
      <c r="O14" s="462">
        <v>22.490000000000002</v>
      </c>
      <c r="P14" s="463">
        <v>14.49</v>
      </c>
      <c r="Q14" s="464">
        <v>0.4</v>
      </c>
      <c r="R14" s="463">
        <v>0</v>
      </c>
      <c r="S14" s="465">
        <f t="shared" si="4"/>
        <v>37.38</v>
      </c>
      <c r="T14" s="466">
        <f t="shared" si="5"/>
        <v>0.0007641247795510999</v>
      </c>
      <c r="U14" s="467">
        <v>14.786</v>
      </c>
      <c r="V14" s="463">
        <v>53.821</v>
      </c>
      <c r="W14" s="464">
        <v>22.844</v>
      </c>
      <c r="X14" s="463">
        <v>1.8039999999999998</v>
      </c>
      <c r="Y14" s="465">
        <f t="shared" si="6"/>
        <v>93.255</v>
      </c>
      <c r="Z14" s="469">
        <f>IF(ISERROR(S14/Y14-1),"         /0",IF(S14/Y14&gt;5,"  *  ",(S14/Y14-1)))</f>
        <v>-0.5991635837220524</v>
      </c>
    </row>
    <row r="15" spans="1:2" ht="15.75" thickTop="1">
      <c r="A15" s="118"/>
      <c r="B15" s="118"/>
    </row>
    <row r="16" spans="1:2" ht="15">
      <c r="A16" s="118" t="s">
        <v>140</v>
      </c>
      <c r="B16" s="118"/>
    </row>
    <row r="17" spans="1:3" ht="14.25">
      <c r="A17" s="328" t="s">
        <v>121</v>
      </c>
      <c r="B17" s="329"/>
      <c r="C17" s="329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91" operator="lessThan" stopIfTrue="1">
      <formula>0</formula>
    </cfRule>
  </conditionalFormatting>
  <conditionalFormatting sqref="N9:N14 Z9:Z14">
    <cfRule type="cellIs" priority="13" dxfId="91" operator="lessThan" stopIfTrue="1">
      <formula>0</formula>
    </cfRule>
    <cfRule type="cellIs" priority="14" dxfId="93" operator="greaterThanOrEqual" stopIfTrue="1">
      <formula>0</formula>
    </cfRule>
  </conditionalFormatting>
  <conditionalFormatting sqref="N5:N8 Z5:Z8">
    <cfRule type="cellIs" priority="3" dxfId="91" operator="lessThan" stopIfTrue="1">
      <formula>0</formula>
    </cfRule>
  </conditionalFormatting>
  <conditionalFormatting sqref="H6:H8">
    <cfRule type="cellIs" priority="2" dxfId="91" operator="lessThan" stopIfTrue="1">
      <formula>0</formula>
    </cfRule>
  </conditionalFormatting>
  <conditionalFormatting sqref="T6:T8">
    <cfRule type="cellIs" priority="1" dxfId="91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5"/>
  <sheetViews>
    <sheetView showGridLines="0" zoomScale="88" zoomScaleNormal="88" zoomScalePageLayoutView="0" workbookViewId="0" topLeftCell="A1">
      <selection activeCell="A33" sqref="A33"/>
    </sheetView>
  </sheetViews>
  <sheetFormatPr defaultColWidth="11.421875" defaultRowHeight="15"/>
  <cols>
    <col min="1" max="1" width="9.8515625" style="1" customWidth="1"/>
    <col min="2" max="2" width="21.281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8" width="11.421875" style="1" customWidth="1"/>
    <col min="9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2.8515625" style="1" customWidth="1"/>
    <col min="15" max="15" width="12.28125" style="1" customWidth="1"/>
    <col min="16" max="16384" width="11.00390625" style="1" customWidth="1"/>
  </cols>
  <sheetData>
    <row r="1" spans="14:15" ht="22.5" customHeight="1">
      <c r="N1" s="546" t="s">
        <v>27</v>
      </c>
      <c r="O1" s="546"/>
    </row>
    <row r="2" ht="5.25" customHeight="1"/>
    <row r="3" ht="4.5" customHeight="1" thickBot="1"/>
    <row r="4" spans="1:15" ht="13.5" customHeight="1" thickTop="1">
      <c r="A4" s="552" t="s">
        <v>26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4"/>
    </row>
    <row r="5" spans="1:15" ht="12.75" customHeight="1">
      <c r="A5" s="555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7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7.25" customHeight="1" thickTop="1">
      <c r="A7" s="84"/>
      <c r="B7" s="83"/>
      <c r="C7" s="535" t="s">
        <v>25</v>
      </c>
      <c r="D7" s="536"/>
      <c r="E7" s="545"/>
      <c r="F7" s="541" t="s">
        <v>24</v>
      </c>
      <c r="G7" s="542"/>
      <c r="H7" s="542"/>
      <c r="I7" s="542"/>
      <c r="J7" s="542"/>
      <c r="K7" s="542"/>
      <c r="L7" s="542"/>
      <c r="M7" s="542"/>
      <c r="N7" s="542"/>
      <c r="O7" s="547" t="s">
        <v>23</v>
      </c>
    </row>
    <row r="8" spans="1:15" ht="3.75" customHeight="1" thickBot="1">
      <c r="A8" s="82"/>
      <c r="B8" s="81"/>
      <c r="C8" s="80"/>
      <c r="D8" s="79"/>
      <c r="E8" s="78"/>
      <c r="F8" s="543"/>
      <c r="G8" s="544"/>
      <c r="H8" s="544"/>
      <c r="I8" s="544"/>
      <c r="J8" s="544"/>
      <c r="K8" s="544"/>
      <c r="L8" s="544"/>
      <c r="M8" s="544"/>
      <c r="N8" s="544"/>
      <c r="O8" s="548"/>
    </row>
    <row r="9" spans="1:15" ht="21.75" customHeight="1" thickBot="1" thickTop="1">
      <c r="A9" s="533" t="s">
        <v>22</v>
      </c>
      <c r="B9" s="534"/>
      <c r="C9" s="537" t="s">
        <v>21</v>
      </c>
      <c r="D9" s="539" t="s">
        <v>20</v>
      </c>
      <c r="E9" s="550" t="s">
        <v>16</v>
      </c>
      <c r="F9" s="535" t="s">
        <v>21</v>
      </c>
      <c r="G9" s="536"/>
      <c r="H9" s="536"/>
      <c r="I9" s="535" t="s">
        <v>20</v>
      </c>
      <c r="J9" s="536"/>
      <c r="K9" s="545"/>
      <c r="L9" s="92" t="s">
        <v>19</v>
      </c>
      <c r="M9" s="91"/>
      <c r="N9" s="91"/>
      <c r="O9" s="548"/>
    </row>
    <row r="10" spans="1:15" s="71" customFormat="1" ht="18.75" customHeight="1" thickBot="1">
      <c r="A10" s="77"/>
      <c r="B10" s="76"/>
      <c r="C10" s="538"/>
      <c r="D10" s="540"/>
      <c r="E10" s="551"/>
      <c r="F10" s="74" t="s">
        <v>18</v>
      </c>
      <c r="G10" s="73" t="s">
        <v>17</v>
      </c>
      <c r="H10" s="72" t="s">
        <v>16</v>
      </c>
      <c r="I10" s="74" t="s">
        <v>18</v>
      </c>
      <c r="J10" s="73" t="s">
        <v>17</v>
      </c>
      <c r="K10" s="75" t="s">
        <v>16</v>
      </c>
      <c r="L10" s="74" t="s">
        <v>18</v>
      </c>
      <c r="M10" s="366" t="s">
        <v>17</v>
      </c>
      <c r="N10" s="75" t="s">
        <v>16</v>
      </c>
      <c r="O10" s="549"/>
    </row>
    <row r="11" spans="1:15" s="69" customFormat="1" ht="18.75" customHeight="1" thickTop="1">
      <c r="A11" s="529">
        <v>2015</v>
      </c>
      <c r="B11" s="62" t="s">
        <v>6</v>
      </c>
      <c r="C11" s="397">
        <v>1811969</v>
      </c>
      <c r="D11" s="398">
        <v>74643</v>
      </c>
      <c r="E11" s="344">
        <f aca="true" t="shared" si="0" ref="E11:E24">D11+C11</f>
        <v>1886612</v>
      </c>
      <c r="F11" s="397">
        <v>500267</v>
      </c>
      <c r="G11" s="399">
        <v>493422</v>
      </c>
      <c r="H11" s="400">
        <f aca="true" t="shared" si="1" ref="H11:H22">G11+F11</f>
        <v>993689</v>
      </c>
      <c r="I11" s="401">
        <v>5930</v>
      </c>
      <c r="J11" s="402">
        <v>6240</v>
      </c>
      <c r="K11" s="403">
        <f aca="true" t="shared" si="2" ref="K11:K22">J11+I11</f>
        <v>12170</v>
      </c>
      <c r="L11" s="404">
        <f aca="true" t="shared" si="3" ref="L11:L24">I11+F11</f>
        <v>506197</v>
      </c>
      <c r="M11" s="405">
        <f aca="true" t="shared" si="4" ref="M11:M24">J11+G11</f>
        <v>499662</v>
      </c>
      <c r="N11" s="380">
        <f aca="true" t="shared" si="5" ref="N11:N24">K11+H11</f>
        <v>1005859</v>
      </c>
      <c r="O11" s="70">
        <f aca="true" t="shared" si="6" ref="O11:O24">N11+E11</f>
        <v>2892471</v>
      </c>
    </row>
    <row r="12" spans="1:15" ht="18.75" customHeight="1">
      <c r="A12" s="530"/>
      <c r="B12" s="62" t="s">
        <v>5</v>
      </c>
      <c r="C12" s="52">
        <v>1541753</v>
      </c>
      <c r="D12" s="61">
        <v>65326</v>
      </c>
      <c r="E12" s="345">
        <f t="shared" si="0"/>
        <v>1607079</v>
      </c>
      <c r="F12" s="52">
        <v>376915</v>
      </c>
      <c r="G12" s="50">
        <v>359389</v>
      </c>
      <c r="H12" s="56">
        <f t="shared" si="1"/>
        <v>736304</v>
      </c>
      <c r="I12" s="59">
        <v>3673</v>
      </c>
      <c r="J12" s="58">
        <v>3833</v>
      </c>
      <c r="K12" s="57">
        <f t="shared" si="2"/>
        <v>7506</v>
      </c>
      <c r="L12" s="324">
        <f t="shared" si="3"/>
        <v>380588</v>
      </c>
      <c r="M12" s="367">
        <f t="shared" si="4"/>
        <v>363222</v>
      </c>
      <c r="N12" s="381">
        <f t="shared" si="5"/>
        <v>743810</v>
      </c>
      <c r="O12" s="55">
        <f t="shared" si="6"/>
        <v>2350889</v>
      </c>
    </row>
    <row r="13" spans="1:15" ht="18.75" customHeight="1">
      <c r="A13" s="530"/>
      <c r="B13" s="62" t="s">
        <v>4</v>
      </c>
      <c r="C13" s="52">
        <v>1720177</v>
      </c>
      <c r="D13" s="61">
        <v>65560</v>
      </c>
      <c r="E13" s="345">
        <f t="shared" si="0"/>
        <v>1785737</v>
      </c>
      <c r="F13" s="52">
        <v>440033</v>
      </c>
      <c r="G13" s="50">
        <v>383349</v>
      </c>
      <c r="H13" s="56">
        <f t="shared" si="1"/>
        <v>823382</v>
      </c>
      <c r="I13" s="324">
        <v>3673</v>
      </c>
      <c r="J13" s="58">
        <v>3547</v>
      </c>
      <c r="K13" s="57">
        <f t="shared" si="2"/>
        <v>7220</v>
      </c>
      <c r="L13" s="324">
        <f t="shared" si="3"/>
        <v>443706</v>
      </c>
      <c r="M13" s="367">
        <f t="shared" si="4"/>
        <v>386896</v>
      </c>
      <c r="N13" s="381">
        <f t="shared" si="5"/>
        <v>830602</v>
      </c>
      <c r="O13" s="55">
        <f t="shared" si="6"/>
        <v>2616339</v>
      </c>
    </row>
    <row r="14" spans="1:15" ht="18.75" customHeight="1">
      <c r="A14" s="530"/>
      <c r="B14" s="62" t="s">
        <v>15</v>
      </c>
      <c r="C14" s="52">
        <v>1719454</v>
      </c>
      <c r="D14" s="61">
        <v>55539</v>
      </c>
      <c r="E14" s="345">
        <f t="shared" si="0"/>
        <v>1774993</v>
      </c>
      <c r="F14" s="52">
        <v>391838</v>
      </c>
      <c r="G14" s="50">
        <v>394616</v>
      </c>
      <c r="H14" s="56">
        <f t="shared" si="1"/>
        <v>786454</v>
      </c>
      <c r="I14" s="59">
        <v>2827</v>
      </c>
      <c r="J14" s="58">
        <v>3267</v>
      </c>
      <c r="K14" s="57">
        <f t="shared" si="2"/>
        <v>6094</v>
      </c>
      <c r="L14" s="324">
        <f t="shared" si="3"/>
        <v>394665</v>
      </c>
      <c r="M14" s="367">
        <f t="shared" si="4"/>
        <v>397883</v>
      </c>
      <c r="N14" s="381">
        <f t="shared" si="5"/>
        <v>792548</v>
      </c>
      <c r="O14" s="55">
        <f t="shared" si="6"/>
        <v>2567541</v>
      </c>
    </row>
    <row r="15" spans="1:15" s="69" customFormat="1" ht="18.75" customHeight="1">
      <c r="A15" s="530"/>
      <c r="B15" s="62" t="s">
        <v>14</v>
      </c>
      <c r="C15" s="52">
        <v>1820098</v>
      </c>
      <c r="D15" s="61">
        <v>57825</v>
      </c>
      <c r="E15" s="345">
        <f t="shared" si="0"/>
        <v>1877923</v>
      </c>
      <c r="F15" s="52">
        <v>424520</v>
      </c>
      <c r="G15" s="50">
        <v>417357</v>
      </c>
      <c r="H15" s="56">
        <f t="shared" si="1"/>
        <v>841877</v>
      </c>
      <c r="I15" s="59">
        <v>2463</v>
      </c>
      <c r="J15" s="58">
        <v>2559</v>
      </c>
      <c r="K15" s="57">
        <f t="shared" si="2"/>
        <v>5022</v>
      </c>
      <c r="L15" s="324">
        <f t="shared" si="3"/>
        <v>426983</v>
      </c>
      <c r="M15" s="367">
        <f t="shared" si="4"/>
        <v>419916</v>
      </c>
      <c r="N15" s="381">
        <f t="shared" si="5"/>
        <v>846899</v>
      </c>
      <c r="O15" s="55">
        <f t="shared" si="6"/>
        <v>2724822</v>
      </c>
    </row>
    <row r="16" spans="1:15" s="341" customFormat="1" ht="18.75" customHeight="1">
      <c r="A16" s="530"/>
      <c r="B16" s="68" t="s">
        <v>13</v>
      </c>
      <c r="C16" s="52">
        <v>1924167</v>
      </c>
      <c r="D16" s="61">
        <v>66198</v>
      </c>
      <c r="E16" s="345">
        <f t="shared" si="0"/>
        <v>1990365</v>
      </c>
      <c r="F16" s="52">
        <v>489516</v>
      </c>
      <c r="G16" s="50">
        <v>450823</v>
      </c>
      <c r="H16" s="56">
        <f t="shared" si="1"/>
        <v>940339</v>
      </c>
      <c r="I16" s="59">
        <v>4718</v>
      </c>
      <c r="J16" s="58">
        <v>4337</v>
      </c>
      <c r="K16" s="57">
        <f t="shared" si="2"/>
        <v>9055</v>
      </c>
      <c r="L16" s="324">
        <f t="shared" si="3"/>
        <v>494234</v>
      </c>
      <c r="M16" s="367">
        <f t="shared" si="4"/>
        <v>455160</v>
      </c>
      <c r="N16" s="381">
        <f t="shared" si="5"/>
        <v>949394</v>
      </c>
      <c r="O16" s="55">
        <f t="shared" si="6"/>
        <v>2939759</v>
      </c>
    </row>
    <row r="17" spans="1:15" s="354" customFormat="1" ht="18.75" customHeight="1">
      <c r="A17" s="530"/>
      <c r="B17" s="62" t="s">
        <v>12</v>
      </c>
      <c r="C17" s="52">
        <v>2040710</v>
      </c>
      <c r="D17" s="61">
        <v>66717</v>
      </c>
      <c r="E17" s="345">
        <f t="shared" si="0"/>
        <v>2107427</v>
      </c>
      <c r="F17" s="52">
        <v>481754</v>
      </c>
      <c r="G17" s="50">
        <v>547672</v>
      </c>
      <c r="H17" s="56">
        <f t="shared" si="1"/>
        <v>1029426</v>
      </c>
      <c r="I17" s="59">
        <v>3871</v>
      </c>
      <c r="J17" s="58">
        <v>5647</v>
      </c>
      <c r="K17" s="57">
        <f t="shared" si="2"/>
        <v>9518</v>
      </c>
      <c r="L17" s="324">
        <f t="shared" si="3"/>
        <v>485625</v>
      </c>
      <c r="M17" s="367">
        <f t="shared" si="4"/>
        <v>553319</v>
      </c>
      <c r="N17" s="381">
        <f t="shared" si="5"/>
        <v>1038944</v>
      </c>
      <c r="O17" s="55">
        <f t="shared" si="6"/>
        <v>3146371</v>
      </c>
    </row>
    <row r="18" spans="1:15" s="365" customFormat="1" ht="18.75" customHeight="1">
      <c r="A18" s="530"/>
      <c r="B18" s="62" t="s">
        <v>11</v>
      </c>
      <c r="C18" s="52">
        <v>1962397</v>
      </c>
      <c r="D18" s="61">
        <v>69900</v>
      </c>
      <c r="E18" s="345">
        <f t="shared" si="0"/>
        <v>2032297</v>
      </c>
      <c r="F18" s="52">
        <v>522508</v>
      </c>
      <c r="G18" s="50">
        <v>492090</v>
      </c>
      <c r="H18" s="56">
        <f t="shared" si="1"/>
        <v>1014598</v>
      </c>
      <c r="I18" s="59">
        <v>5736</v>
      </c>
      <c r="J18" s="58">
        <v>6734</v>
      </c>
      <c r="K18" s="57">
        <f t="shared" si="2"/>
        <v>12470</v>
      </c>
      <c r="L18" s="324">
        <f t="shared" si="3"/>
        <v>528244</v>
      </c>
      <c r="M18" s="367">
        <f t="shared" si="4"/>
        <v>498824</v>
      </c>
      <c r="N18" s="381">
        <f t="shared" si="5"/>
        <v>1027068</v>
      </c>
      <c r="O18" s="55">
        <f t="shared" si="6"/>
        <v>3059365</v>
      </c>
    </row>
    <row r="19" spans="1:15" ht="18.75" customHeight="1">
      <c r="A19" s="530"/>
      <c r="B19" s="62" t="s">
        <v>10</v>
      </c>
      <c r="C19" s="52">
        <v>1842744</v>
      </c>
      <c r="D19" s="61">
        <v>61213</v>
      </c>
      <c r="E19" s="345">
        <f t="shared" si="0"/>
        <v>1903957</v>
      </c>
      <c r="F19" s="52">
        <v>449292</v>
      </c>
      <c r="G19" s="50">
        <v>416271</v>
      </c>
      <c r="H19" s="56">
        <f t="shared" si="1"/>
        <v>865563</v>
      </c>
      <c r="I19" s="59">
        <v>5461</v>
      </c>
      <c r="J19" s="58">
        <v>5821</v>
      </c>
      <c r="K19" s="57">
        <f t="shared" si="2"/>
        <v>11282</v>
      </c>
      <c r="L19" s="324">
        <f t="shared" si="3"/>
        <v>454753</v>
      </c>
      <c r="M19" s="367">
        <f t="shared" si="4"/>
        <v>422092</v>
      </c>
      <c r="N19" s="381">
        <f t="shared" si="5"/>
        <v>876845</v>
      </c>
      <c r="O19" s="55">
        <f t="shared" si="6"/>
        <v>2780802</v>
      </c>
    </row>
    <row r="20" spans="1:15" s="374" customFormat="1" ht="18.75" customHeight="1">
      <c r="A20" s="531"/>
      <c r="B20" s="62" t="s">
        <v>9</v>
      </c>
      <c r="C20" s="52">
        <v>1950282</v>
      </c>
      <c r="D20" s="61">
        <v>68838</v>
      </c>
      <c r="E20" s="345">
        <f t="shared" si="0"/>
        <v>2019120</v>
      </c>
      <c r="F20" s="52">
        <v>446293</v>
      </c>
      <c r="G20" s="50">
        <v>461697</v>
      </c>
      <c r="H20" s="56">
        <f t="shared" si="1"/>
        <v>907990</v>
      </c>
      <c r="I20" s="59">
        <v>5238</v>
      </c>
      <c r="J20" s="58">
        <v>5793</v>
      </c>
      <c r="K20" s="57">
        <f t="shared" si="2"/>
        <v>11031</v>
      </c>
      <c r="L20" s="324">
        <f t="shared" si="3"/>
        <v>451531</v>
      </c>
      <c r="M20" s="367">
        <f t="shared" si="4"/>
        <v>467490</v>
      </c>
      <c r="N20" s="381">
        <f t="shared" si="5"/>
        <v>919021</v>
      </c>
      <c r="O20" s="55">
        <f t="shared" si="6"/>
        <v>2938141</v>
      </c>
    </row>
    <row r="21" spans="1:15" s="54" customFormat="1" ht="18.75" customHeight="1">
      <c r="A21" s="530"/>
      <c r="B21" s="62" t="s">
        <v>8</v>
      </c>
      <c r="C21" s="52">
        <v>1938202</v>
      </c>
      <c r="D21" s="61">
        <v>74254</v>
      </c>
      <c r="E21" s="345">
        <f t="shared" si="0"/>
        <v>2012456</v>
      </c>
      <c r="F21" s="52">
        <v>447950</v>
      </c>
      <c r="G21" s="50">
        <v>459962</v>
      </c>
      <c r="H21" s="56">
        <f t="shared" si="1"/>
        <v>907912</v>
      </c>
      <c r="I21" s="59">
        <v>3067</v>
      </c>
      <c r="J21" s="58">
        <v>4722</v>
      </c>
      <c r="K21" s="57">
        <f t="shared" si="2"/>
        <v>7789</v>
      </c>
      <c r="L21" s="324">
        <f t="shared" si="3"/>
        <v>451017</v>
      </c>
      <c r="M21" s="367">
        <f t="shared" si="4"/>
        <v>464684</v>
      </c>
      <c r="N21" s="381">
        <f t="shared" si="5"/>
        <v>915701</v>
      </c>
      <c r="O21" s="55">
        <f t="shared" si="6"/>
        <v>2928157</v>
      </c>
    </row>
    <row r="22" spans="1:15" ht="18.75" customHeight="1" thickBot="1">
      <c r="A22" s="532"/>
      <c r="B22" s="62" t="s">
        <v>7</v>
      </c>
      <c r="C22" s="52">
        <v>2027025</v>
      </c>
      <c r="D22" s="61">
        <v>91349</v>
      </c>
      <c r="E22" s="345">
        <f t="shared" si="0"/>
        <v>2118374</v>
      </c>
      <c r="F22" s="52">
        <v>488917</v>
      </c>
      <c r="G22" s="50">
        <v>565337</v>
      </c>
      <c r="H22" s="56">
        <f t="shared" si="1"/>
        <v>1054254</v>
      </c>
      <c r="I22" s="59">
        <v>5972</v>
      </c>
      <c r="J22" s="58">
        <v>8074</v>
      </c>
      <c r="K22" s="57">
        <f t="shared" si="2"/>
        <v>14046</v>
      </c>
      <c r="L22" s="324">
        <f t="shared" si="3"/>
        <v>494889</v>
      </c>
      <c r="M22" s="367">
        <f t="shared" si="4"/>
        <v>573411</v>
      </c>
      <c r="N22" s="381">
        <f t="shared" si="5"/>
        <v>1068300</v>
      </c>
      <c r="O22" s="55">
        <f t="shared" si="6"/>
        <v>3186674</v>
      </c>
    </row>
    <row r="23" spans="1:15" ht="3.75" customHeight="1">
      <c r="A23" s="67"/>
      <c r="B23" s="66"/>
      <c r="C23" s="65"/>
      <c r="D23" s="64"/>
      <c r="E23" s="346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368">
        <f t="shared" si="4"/>
        <v>0</v>
      </c>
      <c r="N23" s="382">
        <f t="shared" si="5"/>
        <v>0</v>
      </c>
      <c r="O23" s="36">
        <f t="shared" si="6"/>
        <v>0</v>
      </c>
    </row>
    <row r="24" spans="1:15" ht="19.5" customHeight="1" thickBot="1">
      <c r="A24" s="63">
        <v>2016</v>
      </c>
      <c r="B24" s="90" t="s">
        <v>6</v>
      </c>
      <c r="C24" s="52">
        <v>1941690</v>
      </c>
      <c r="D24" s="61">
        <v>78299</v>
      </c>
      <c r="E24" s="345">
        <f t="shared" si="0"/>
        <v>2019989</v>
      </c>
      <c r="F24" s="60">
        <v>540371</v>
      </c>
      <c r="G24" s="50">
        <v>513548</v>
      </c>
      <c r="H24" s="56">
        <f>G24+F24</f>
        <v>1053919</v>
      </c>
      <c r="I24" s="59">
        <v>6030</v>
      </c>
      <c r="J24" s="58">
        <v>5677</v>
      </c>
      <c r="K24" s="57">
        <f>J24+I24</f>
        <v>11707</v>
      </c>
      <c r="L24" s="324">
        <f t="shared" si="3"/>
        <v>546401</v>
      </c>
      <c r="M24" s="367">
        <f t="shared" si="4"/>
        <v>519225</v>
      </c>
      <c r="N24" s="381">
        <f t="shared" si="5"/>
        <v>1065626</v>
      </c>
      <c r="O24" s="55">
        <f t="shared" si="6"/>
        <v>3085615</v>
      </c>
    </row>
    <row r="25" spans="1:15" ht="18" customHeight="1">
      <c r="A25" s="53" t="s">
        <v>3</v>
      </c>
      <c r="B25" s="41"/>
      <c r="C25" s="40"/>
      <c r="D25" s="39"/>
      <c r="E25" s="347"/>
      <c r="F25" s="40"/>
      <c r="G25" s="39"/>
      <c r="H25" s="38"/>
      <c r="I25" s="40"/>
      <c r="J25" s="39"/>
      <c r="K25" s="38"/>
      <c r="L25" s="89"/>
      <c r="M25" s="368"/>
      <c r="N25" s="382"/>
      <c r="O25" s="36"/>
    </row>
    <row r="26" spans="1:15" ht="18" customHeight="1">
      <c r="A26" s="35" t="s">
        <v>141</v>
      </c>
      <c r="B26" s="48"/>
      <c r="C26" s="52">
        <f>SUM(C11:C11)</f>
        <v>1811969</v>
      </c>
      <c r="D26" s="50">
        <f aca="true" t="shared" si="7" ref="D26:O26">SUM(D11:D11)</f>
        <v>74643</v>
      </c>
      <c r="E26" s="348">
        <f t="shared" si="7"/>
        <v>1886612</v>
      </c>
      <c r="F26" s="52">
        <f t="shared" si="7"/>
        <v>500267</v>
      </c>
      <c r="G26" s="50">
        <f t="shared" si="7"/>
        <v>493422</v>
      </c>
      <c r="H26" s="51">
        <f t="shared" si="7"/>
        <v>993689</v>
      </c>
      <c r="I26" s="52">
        <f t="shared" si="7"/>
        <v>5930</v>
      </c>
      <c r="J26" s="50">
        <f t="shared" si="7"/>
        <v>6240</v>
      </c>
      <c r="K26" s="51">
        <f t="shared" si="7"/>
        <v>12170</v>
      </c>
      <c r="L26" s="52">
        <f t="shared" si="7"/>
        <v>506197</v>
      </c>
      <c r="M26" s="369">
        <f t="shared" si="7"/>
        <v>499662</v>
      </c>
      <c r="N26" s="383">
        <f t="shared" si="7"/>
        <v>1005859</v>
      </c>
      <c r="O26" s="49">
        <f t="shared" si="7"/>
        <v>2892471</v>
      </c>
    </row>
    <row r="27" spans="1:15" ht="18" customHeight="1" thickBot="1">
      <c r="A27" s="35" t="s">
        <v>412</v>
      </c>
      <c r="B27" s="48"/>
      <c r="C27" s="47">
        <f>SUM(C24:C24)</f>
        <v>1941690</v>
      </c>
      <c r="D27" s="44">
        <f aca="true" t="shared" si="8" ref="D27:O27">SUM(D24:D24)</f>
        <v>78299</v>
      </c>
      <c r="E27" s="349">
        <f t="shared" si="8"/>
        <v>2019989</v>
      </c>
      <c r="F27" s="46">
        <f t="shared" si="8"/>
        <v>540371</v>
      </c>
      <c r="G27" s="44">
        <f t="shared" si="8"/>
        <v>513548</v>
      </c>
      <c r="H27" s="45">
        <f t="shared" si="8"/>
        <v>1053919</v>
      </c>
      <c r="I27" s="46">
        <f t="shared" si="8"/>
        <v>6030</v>
      </c>
      <c r="J27" s="44">
        <f t="shared" si="8"/>
        <v>5677</v>
      </c>
      <c r="K27" s="45">
        <f t="shared" si="8"/>
        <v>11707</v>
      </c>
      <c r="L27" s="46">
        <f t="shared" si="8"/>
        <v>546401</v>
      </c>
      <c r="M27" s="370">
        <f t="shared" si="8"/>
        <v>519225</v>
      </c>
      <c r="N27" s="384">
        <f t="shared" si="8"/>
        <v>1065626</v>
      </c>
      <c r="O27" s="43">
        <f t="shared" si="8"/>
        <v>3085615</v>
      </c>
    </row>
    <row r="28" spans="1:15" ht="17.25" customHeight="1">
      <c r="A28" s="42" t="s">
        <v>2</v>
      </c>
      <c r="B28" s="41"/>
      <c r="C28" s="40"/>
      <c r="D28" s="39"/>
      <c r="E28" s="350"/>
      <c r="F28" s="40"/>
      <c r="G28" s="39"/>
      <c r="H28" s="37"/>
      <c r="I28" s="40"/>
      <c r="J28" s="39"/>
      <c r="K28" s="38"/>
      <c r="L28" s="89"/>
      <c r="M28" s="368"/>
      <c r="N28" s="385"/>
      <c r="O28" s="36"/>
    </row>
    <row r="29" spans="1:15" ht="17.25" customHeight="1">
      <c r="A29" s="35" t="s">
        <v>413</v>
      </c>
      <c r="B29" s="34"/>
      <c r="C29" s="406">
        <f>(C24/C11-1)*100</f>
        <v>7.1591180643818975</v>
      </c>
      <c r="D29" s="407">
        <f aca="true" t="shared" si="9" ref="D29:O29">(D24/D11-1)*100</f>
        <v>4.897981056495593</v>
      </c>
      <c r="E29" s="408">
        <f t="shared" si="9"/>
        <v>7.069657142009067</v>
      </c>
      <c r="F29" s="406">
        <f t="shared" si="9"/>
        <v>8.016519178758541</v>
      </c>
      <c r="G29" s="409">
        <f t="shared" si="9"/>
        <v>4.078861501919251</v>
      </c>
      <c r="H29" s="410">
        <f t="shared" si="9"/>
        <v>6.061252564937325</v>
      </c>
      <c r="I29" s="411">
        <f t="shared" si="9"/>
        <v>1.6863406408094361</v>
      </c>
      <c r="J29" s="407">
        <f t="shared" si="9"/>
        <v>-9.022435897435898</v>
      </c>
      <c r="K29" s="412">
        <f t="shared" si="9"/>
        <v>-3.8044371405094535</v>
      </c>
      <c r="L29" s="411">
        <f t="shared" si="9"/>
        <v>7.942362360899025</v>
      </c>
      <c r="M29" s="413">
        <f t="shared" si="9"/>
        <v>3.9152467067737895</v>
      </c>
      <c r="N29" s="414">
        <f t="shared" si="9"/>
        <v>5.941886487072234</v>
      </c>
      <c r="O29" s="415">
        <f t="shared" si="9"/>
        <v>6.677474035176156</v>
      </c>
    </row>
    <row r="30" spans="1:15" ht="7.5" customHeight="1" thickBot="1">
      <c r="A30" s="33"/>
      <c r="B30" s="32"/>
      <c r="C30" s="31"/>
      <c r="D30" s="30"/>
      <c r="E30" s="351"/>
      <c r="F30" s="29"/>
      <c r="G30" s="27"/>
      <c r="H30" s="26"/>
      <c r="I30" s="29"/>
      <c r="J30" s="27"/>
      <c r="K30" s="28"/>
      <c r="L30" s="29"/>
      <c r="M30" s="371"/>
      <c r="N30" s="386"/>
      <c r="O30" s="25"/>
    </row>
    <row r="31" spans="1:15" ht="17.25" customHeight="1">
      <c r="A31" s="24" t="s">
        <v>1</v>
      </c>
      <c r="B31" s="23"/>
      <c r="C31" s="22"/>
      <c r="D31" s="21"/>
      <c r="E31" s="352"/>
      <c r="F31" s="20"/>
      <c r="G31" s="18"/>
      <c r="H31" s="17"/>
      <c r="I31" s="20"/>
      <c r="J31" s="18"/>
      <c r="K31" s="19"/>
      <c r="L31" s="20"/>
      <c r="M31" s="372"/>
      <c r="N31" s="387"/>
      <c r="O31" s="16"/>
    </row>
    <row r="32" spans="1:15" ht="17.25" customHeight="1" thickBot="1">
      <c r="A32" s="394" t="s">
        <v>414</v>
      </c>
      <c r="B32" s="15"/>
      <c r="C32" s="14">
        <f aca="true" t="shared" si="10" ref="C32:O32">(C27/C26-1)*100</f>
        <v>7.1591180643818975</v>
      </c>
      <c r="D32" s="10">
        <f t="shared" si="10"/>
        <v>4.897981056495593</v>
      </c>
      <c r="E32" s="353">
        <f t="shared" si="10"/>
        <v>7.069657142009067</v>
      </c>
      <c r="F32" s="14">
        <f t="shared" si="10"/>
        <v>8.016519178758541</v>
      </c>
      <c r="G32" s="13">
        <f t="shared" si="10"/>
        <v>4.078861501919251</v>
      </c>
      <c r="H32" s="9">
        <f t="shared" si="10"/>
        <v>6.061252564937325</v>
      </c>
      <c r="I32" s="12">
        <f t="shared" si="10"/>
        <v>1.6863406408094361</v>
      </c>
      <c r="J32" s="10">
        <f t="shared" si="10"/>
        <v>-9.022435897435898</v>
      </c>
      <c r="K32" s="11">
        <f t="shared" si="10"/>
        <v>-3.8044371405094535</v>
      </c>
      <c r="L32" s="12">
        <f t="shared" si="10"/>
        <v>7.942362360899025</v>
      </c>
      <c r="M32" s="373">
        <f t="shared" si="10"/>
        <v>3.9152467067737895</v>
      </c>
      <c r="N32" s="388">
        <f t="shared" si="10"/>
        <v>5.941886487072234</v>
      </c>
      <c r="O32" s="8">
        <f t="shared" si="10"/>
        <v>6.677474035176156</v>
      </c>
    </row>
    <row r="33" spans="1:14" s="5" customFormat="1" ht="8.25" customHeight="1" thickTop="1">
      <c r="A33" s="88"/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="5" customFormat="1" ht="13.5" customHeight="1">
      <c r="A34" s="88" t="s">
        <v>0</v>
      </c>
    </row>
    <row r="35" spans="1:14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4.25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65515" ht="14.25">
      <c r="C65515" s="2" t="e">
        <f>((C65511/C65498)-1)*100</f>
        <v>#DIV/0!</v>
      </c>
    </row>
  </sheetData>
  <sheetProtection/>
  <mergeCells count="12"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  <mergeCell ref="F7:N8"/>
    <mergeCell ref="I9:K9"/>
  </mergeCells>
  <conditionalFormatting sqref="A29:B29 P29:IV29 A32:B32 P32:IV32">
    <cfRule type="cellIs" priority="1" dxfId="91" operator="lessThan" stopIfTrue="1">
      <formula>0</formula>
    </cfRule>
  </conditionalFormatting>
  <conditionalFormatting sqref="C28:O32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5"/>
  <sheetViews>
    <sheetView showGridLines="0" zoomScale="88" zoomScaleNormal="88" zoomScalePageLayoutView="0" workbookViewId="0" topLeftCell="A1">
      <selection activeCell="G38" sqref="G38"/>
    </sheetView>
  </sheetViews>
  <sheetFormatPr defaultColWidth="11.421875" defaultRowHeight="15"/>
  <cols>
    <col min="1" max="1" width="9.8515625" style="1" customWidth="1"/>
    <col min="2" max="2" width="23.140625" style="1" customWidth="1"/>
    <col min="3" max="3" width="11.7109375" style="1" customWidth="1"/>
    <col min="4" max="4" width="11.421875" style="1" customWidth="1"/>
    <col min="5" max="5" width="11.28125" style="1" bestFit="1" customWidth="1"/>
    <col min="6" max="7" width="10.00390625" style="1" customWidth="1"/>
    <col min="8" max="9" width="9.7109375" style="1" customWidth="1"/>
    <col min="10" max="10" width="10.2812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46" t="s">
        <v>27</v>
      </c>
      <c r="O1" s="546"/>
    </row>
    <row r="2" ht="5.25" customHeight="1"/>
    <row r="3" ht="4.5" customHeight="1" thickBot="1"/>
    <row r="4" spans="1:15" ht="13.5" customHeight="1" thickTop="1">
      <c r="A4" s="552" t="s">
        <v>31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4"/>
    </row>
    <row r="5" spans="1:15" ht="12.75" customHeight="1">
      <c r="A5" s="555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7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7.25" customHeight="1" thickTop="1">
      <c r="A7" s="84"/>
      <c r="B7" s="83"/>
      <c r="C7" s="535" t="s">
        <v>25</v>
      </c>
      <c r="D7" s="536"/>
      <c r="E7" s="545"/>
      <c r="F7" s="541" t="s">
        <v>24</v>
      </c>
      <c r="G7" s="542"/>
      <c r="H7" s="542"/>
      <c r="I7" s="542"/>
      <c r="J7" s="542"/>
      <c r="K7" s="542"/>
      <c r="L7" s="542"/>
      <c r="M7" s="542"/>
      <c r="N7" s="558"/>
      <c r="O7" s="547" t="s">
        <v>23</v>
      </c>
    </row>
    <row r="8" spans="1:15" ht="3.75" customHeight="1" thickBot="1">
      <c r="A8" s="82"/>
      <c r="B8" s="81"/>
      <c r="C8" s="80"/>
      <c r="D8" s="79"/>
      <c r="E8" s="78"/>
      <c r="F8" s="543"/>
      <c r="G8" s="544"/>
      <c r="H8" s="544"/>
      <c r="I8" s="544"/>
      <c r="J8" s="544"/>
      <c r="K8" s="544"/>
      <c r="L8" s="544"/>
      <c r="M8" s="544"/>
      <c r="N8" s="559"/>
      <c r="O8" s="548"/>
    </row>
    <row r="9" spans="1:15" ht="21.75" customHeight="1" thickBot="1" thickTop="1">
      <c r="A9" s="533" t="s">
        <v>22</v>
      </c>
      <c r="B9" s="534"/>
      <c r="C9" s="537" t="s">
        <v>21</v>
      </c>
      <c r="D9" s="539" t="s">
        <v>20</v>
      </c>
      <c r="E9" s="550" t="s">
        <v>16</v>
      </c>
      <c r="F9" s="535" t="s">
        <v>21</v>
      </c>
      <c r="G9" s="536"/>
      <c r="H9" s="536"/>
      <c r="I9" s="535" t="s">
        <v>20</v>
      </c>
      <c r="J9" s="536"/>
      <c r="K9" s="545"/>
      <c r="L9" s="92" t="s">
        <v>19</v>
      </c>
      <c r="M9" s="91"/>
      <c r="N9" s="91"/>
      <c r="O9" s="548"/>
    </row>
    <row r="10" spans="1:15" s="71" customFormat="1" ht="18.75" customHeight="1" thickBot="1">
      <c r="A10" s="77"/>
      <c r="B10" s="76"/>
      <c r="C10" s="538"/>
      <c r="D10" s="540"/>
      <c r="E10" s="551"/>
      <c r="F10" s="74" t="s">
        <v>30</v>
      </c>
      <c r="G10" s="73" t="s">
        <v>29</v>
      </c>
      <c r="H10" s="72" t="s">
        <v>16</v>
      </c>
      <c r="I10" s="74" t="s">
        <v>30</v>
      </c>
      <c r="J10" s="73" t="s">
        <v>29</v>
      </c>
      <c r="K10" s="75" t="s">
        <v>16</v>
      </c>
      <c r="L10" s="74" t="s">
        <v>30</v>
      </c>
      <c r="M10" s="366" t="s">
        <v>29</v>
      </c>
      <c r="N10" s="428" t="s">
        <v>16</v>
      </c>
      <c r="O10" s="549"/>
    </row>
    <row r="11" spans="1:15" s="69" customFormat="1" ht="18.75" customHeight="1" thickTop="1">
      <c r="A11" s="529">
        <v>2015</v>
      </c>
      <c r="B11" s="62" t="s">
        <v>6</v>
      </c>
      <c r="C11" s="397">
        <v>11422.357000000005</v>
      </c>
      <c r="D11" s="398">
        <v>893.5599999999994</v>
      </c>
      <c r="E11" s="344">
        <f aca="true" t="shared" si="0" ref="E11:E24">D11+C11</f>
        <v>12315.917000000005</v>
      </c>
      <c r="F11" s="397">
        <v>27552.825000000008</v>
      </c>
      <c r="G11" s="399">
        <v>14248.001999999999</v>
      </c>
      <c r="H11" s="400">
        <f aca="true" t="shared" si="1" ref="H11:H22">G11+F11</f>
        <v>41800.827000000005</v>
      </c>
      <c r="I11" s="401">
        <v>3310.6169999999997</v>
      </c>
      <c r="J11" s="402">
        <v>1058.1740000000002</v>
      </c>
      <c r="K11" s="403">
        <f aca="true" t="shared" si="2" ref="K11:K22">J11+I11</f>
        <v>4368.791</v>
      </c>
      <c r="L11" s="404">
        <f aca="true" t="shared" si="3" ref="L11:N24">I11+F11</f>
        <v>30863.442000000006</v>
      </c>
      <c r="M11" s="405">
        <f t="shared" si="3"/>
        <v>15306.176</v>
      </c>
      <c r="N11" s="380">
        <f t="shared" si="3"/>
        <v>46169.618</v>
      </c>
      <c r="O11" s="70">
        <f aca="true" t="shared" si="4" ref="O11:O24">N11+E11</f>
        <v>58485.535</v>
      </c>
    </row>
    <row r="12" spans="1:15" ht="18.75" customHeight="1">
      <c r="A12" s="530"/>
      <c r="B12" s="62" t="s">
        <v>5</v>
      </c>
      <c r="C12" s="52">
        <v>11591.259999999997</v>
      </c>
      <c r="D12" s="61">
        <v>968.0126000000004</v>
      </c>
      <c r="E12" s="345">
        <f t="shared" si="0"/>
        <v>12559.272599999997</v>
      </c>
      <c r="F12" s="52">
        <v>27124.277999999988</v>
      </c>
      <c r="G12" s="50">
        <v>14538.316000000006</v>
      </c>
      <c r="H12" s="56">
        <f t="shared" si="1"/>
        <v>41662.594</v>
      </c>
      <c r="I12" s="59">
        <v>5137.088</v>
      </c>
      <c r="J12" s="58">
        <v>975.6529999999999</v>
      </c>
      <c r="K12" s="57">
        <f t="shared" si="2"/>
        <v>6112.741</v>
      </c>
      <c r="L12" s="324">
        <f t="shared" si="3"/>
        <v>32261.365999999987</v>
      </c>
      <c r="M12" s="367">
        <f t="shared" si="3"/>
        <v>15513.969000000006</v>
      </c>
      <c r="N12" s="381">
        <f t="shared" si="3"/>
        <v>47775.335</v>
      </c>
      <c r="O12" s="55">
        <f t="shared" si="4"/>
        <v>60334.607599999996</v>
      </c>
    </row>
    <row r="13" spans="1:15" ht="18.75" customHeight="1">
      <c r="A13" s="530"/>
      <c r="B13" s="62" t="s">
        <v>4</v>
      </c>
      <c r="C13" s="52">
        <v>13973.525</v>
      </c>
      <c r="D13" s="61">
        <v>1109.356999999999</v>
      </c>
      <c r="E13" s="345">
        <f t="shared" si="0"/>
        <v>15082.881999999998</v>
      </c>
      <c r="F13" s="52">
        <v>28377.528000000006</v>
      </c>
      <c r="G13" s="50">
        <v>16314.130000000005</v>
      </c>
      <c r="H13" s="56">
        <f t="shared" si="1"/>
        <v>44691.65800000001</v>
      </c>
      <c r="I13" s="324">
        <v>3826.87</v>
      </c>
      <c r="J13" s="58">
        <v>2381.3109999999997</v>
      </c>
      <c r="K13" s="57">
        <f t="shared" si="2"/>
        <v>6208.181</v>
      </c>
      <c r="L13" s="324">
        <f t="shared" si="3"/>
        <v>32204.398000000005</v>
      </c>
      <c r="M13" s="367">
        <f t="shared" si="3"/>
        <v>18695.441000000006</v>
      </c>
      <c r="N13" s="381">
        <f t="shared" si="3"/>
        <v>50899.83900000001</v>
      </c>
      <c r="O13" s="55">
        <f t="shared" si="4"/>
        <v>65982.721</v>
      </c>
    </row>
    <row r="14" spans="1:15" ht="18.75" customHeight="1">
      <c r="A14" s="530"/>
      <c r="B14" s="62" t="s">
        <v>15</v>
      </c>
      <c r="C14" s="52">
        <v>12208.576999999994</v>
      </c>
      <c r="D14" s="61">
        <v>964.9569999999997</v>
      </c>
      <c r="E14" s="345">
        <f t="shared" si="0"/>
        <v>13173.533999999994</v>
      </c>
      <c r="F14" s="52">
        <v>29626.566000000006</v>
      </c>
      <c r="G14" s="50">
        <v>14850.063000000002</v>
      </c>
      <c r="H14" s="56">
        <f t="shared" si="1"/>
        <v>44476.62900000001</v>
      </c>
      <c r="I14" s="59">
        <v>7135.207</v>
      </c>
      <c r="J14" s="58">
        <v>1884.4250000000002</v>
      </c>
      <c r="K14" s="57">
        <f t="shared" si="2"/>
        <v>9019.632000000001</v>
      </c>
      <c r="L14" s="324">
        <f t="shared" si="3"/>
        <v>36761.77300000001</v>
      </c>
      <c r="M14" s="367">
        <f t="shared" si="3"/>
        <v>16734.488</v>
      </c>
      <c r="N14" s="381">
        <f t="shared" si="3"/>
        <v>53496.26100000001</v>
      </c>
      <c r="O14" s="55">
        <f t="shared" si="4"/>
        <v>66669.79500000001</v>
      </c>
    </row>
    <row r="15" spans="1:15" s="69" customFormat="1" ht="18.75" customHeight="1">
      <c r="A15" s="530"/>
      <c r="B15" s="62" t="s">
        <v>14</v>
      </c>
      <c r="C15" s="52">
        <v>13080.334000000003</v>
      </c>
      <c r="D15" s="61">
        <v>1159.193999999999</v>
      </c>
      <c r="E15" s="345">
        <f t="shared" si="0"/>
        <v>14239.528000000002</v>
      </c>
      <c r="F15" s="52">
        <v>29504.54599999999</v>
      </c>
      <c r="G15" s="50">
        <v>16065.203999999998</v>
      </c>
      <c r="H15" s="56">
        <f t="shared" si="1"/>
        <v>45569.749999999985</v>
      </c>
      <c r="I15" s="59">
        <v>4039.4820000000004</v>
      </c>
      <c r="J15" s="58">
        <v>1740.6999999999998</v>
      </c>
      <c r="K15" s="57">
        <f t="shared" si="2"/>
        <v>5780.182000000001</v>
      </c>
      <c r="L15" s="324">
        <f t="shared" si="3"/>
        <v>33544.02799999999</v>
      </c>
      <c r="M15" s="367">
        <f t="shared" si="3"/>
        <v>17805.904</v>
      </c>
      <c r="N15" s="381">
        <f t="shared" si="3"/>
        <v>51349.931999999986</v>
      </c>
      <c r="O15" s="55">
        <f t="shared" si="4"/>
        <v>65589.45999999999</v>
      </c>
    </row>
    <row r="16" spans="1:15" s="341" customFormat="1" ht="18.75" customHeight="1">
      <c r="A16" s="530"/>
      <c r="B16" s="68" t="s">
        <v>13</v>
      </c>
      <c r="C16" s="52">
        <v>12352.007000000001</v>
      </c>
      <c r="D16" s="61">
        <v>1306.6719999999996</v>
      </c>
      <c r="E16" s="345">
        <f t="shared" si="0"/>
        <v>13658.679</v>
      </c>
      <c r="F16" s="52">
        <v>25557.666000000005</v>
      </c>
      <c r="G16" s="50">
        <v>15181.581999999993</v>
      </c>
      <c r="H16" s="56">
        <f t="shared" si="1"/>
        <v>40739.248</v>
      </c>
      <c r="I16" s="59">
        <v>3415.4640000000004</v>
      </c>
      <c r="J16" s="58">
        <v>1376.77</v>
      </c>
      <c r="K16" s="57">
        <f t="shared" si="2"/>
        <v>4792.234</v>
      </c>
      <c r="L16" s="324">
        <f t="shared" si="3"/>
        <v>28973.130000000005</v>
      </c>
      <c r="M16" s="367">
        <f t="shared" si="3"/>
        <v>16558.35199999999</v>
      </c>
      <c r="N16" s="381">
        <f t="shared" si="3"/>
        <v>45531.482</v>
      </c>
      <c r="O16" s="55">
        <f t="shared" si="4"/>
        <v>59190.16100000001</v>
      </c>
    </row>
    <row r="17" spans="1:15" s="354" customFormat="1" ht="18.75" customHeight="1">
      <c r="A17" s="530"/>
      <c r="B17" s="62" t="s">
        <v>12</v>
      </c>
      <c r="C17" s="52">
        <v>14170.993999999995</v>
      </c>
      <c r="D17" s="61">
        <v>1403.0439999999994</v>
      </c>
      <c r="E17" s="345">
        <f t="shared" si="0"/>
        <v>15574.037999999995</v>
      </c>
      <c r="F17" s="52">
        <v>26989.00799999999</v>
      </c>
      <c r="G17" s="50">
        <v>16475.081</v>
      </c>
      <c r="H17" s="56">
        <f t="shared" si="1"/>
        <v>43464.08899999999</v>
      </c>
      <c r="I17" s="59">
        <v>2718.3680000000004</v>
      </c>
      <c r="J17" s="58">
        <v>1373.1100000000001</v>
      </c>
      <c r="K17" s="57">
        <f t="shared" si="2"/>
        <v>4091.4780000000005</v>
      </c>
      <c r="L17" s="324">
        <f t="shared" si="3"/>
        <v>29707.37599999999</v>
      </c>
      <c r="M17" s="367">
        <f t="shared" si="3"/>
        <v>17848.191</v>
      </c>
      <c r="N17" s="381">
        <f t="shared" si="3"/>
        <v>47555.566999999995</v>
      </c>
      <c r="O17" s="55">
        <f t="shared" si="4"/>
        <v>63129.60499999999</v>
      </c>
    </row>
    <row r="18" spans="1:15" s="365" customFormat="1" ht="18.75" customHeight="1">
      <c r="A18" s="530"/>
      <c r="B18" s="62" t="s">
        <v>11</v>
      </c>
      <c r="C18" s="52">
        <v>14005.046999999999</v>
      </c>
      <c r="D18" s="61">
        <v>1545.9399999999994</v>
      </c>
      <c r="E18" s="345">
        <f t="shared" si="0"/>
        <v>15550.986999999997</v>
      </c>
      <c r="F18" s="52">
        <v>26303.153000000002</v>
      </c>
      <c r="G18" s="50">
        <v>15953.664</v>
      </c>
      <c r="H18" s="56">
        <f t="shared" si="1"/>
        <v>42256.817</v>
      </c>
      <c r="I18" s="59">
        <v>2521.7970000000005</v>
      </c>
      <c r="J18" s="58">
        <v>964.207</v>
      </c>
      <c r="K18" s="57">
        <f t="shared" si="2"/>
        <v>3486.0040000000004</v>
      </c>
      <c r="L18" s="324">
        <f t="shared" si="3"/>
        <v>28824.950000000004</v>
      </c>
      <c r="M18" s="367">
        <f t="shared" si="3"/>
        <v>16917.871</v>
      </c>
      <c r="N18" s="381">
        <f t="shared" si="3"/>
        <v>45742.821</v>
      </c>
      <c r="O18" s="55">
        <f t="shared" si="4"/>
        <v>61293.808000000005</v>
      </c>
    </row>
    <row r="19" spans="1:15" ht="18.75" customHeight="1">
      <c r="A19" s="530"/>
      <c r="B19" s="62" t="s">
        <v>10</v>
      </c>
      <c r="C19" s="52">
        <v>15249.55800000002</v>
      </c>
      <c r="D19" s="61">
        <v>1550.0459999999994</v>
      </c>
      <c r="E19" s="345">
        <f t="shared" si="0"/>
        <v>16799.604000000018</v>
      </c>
      <c r="F19" s="52">
        <v>25300.704999999998</v>
      </c>
      <c r="G19" s="50">
        <v>14667.309</v>
      </c>
      <c r="H19" s="56">
        <f t="shared" si="1"/>
        <v>39968.013999999996</v>
      </c>
      <c r="I19" s="59">
        <v>6098.961</v>
      </c>
      <c r="J19" s="58">
        <v>2391.16</v>
      </c>
      <c r="K19" s="57">
        <f t="shared" si="2"/>
        <v>8490.121</v>
      </c>
      <c r="L19" s="324">
        <f t="shared" si="3"/>
        <v>31399.665999999997</v>
      </c>
      <c r="M19" s="367">
        <f t="shared" si="3"/>
        <v>17058.468999999997</v>
      </c>
      <c r="N19" s="381">
        <f t="shared" si="3"/>
        <v>48458.134999999995</v>
      </c>
      <c r="O19" s="55">
        <f t="shared" si="4"/>
        <v>65257.739000000016</v>
      </c>
    </row>
    <row r="20" spans="1:15" s="374" customFormat="1" ht="18.75" customHeight="1">
      <c r="A20" s="531"/>
      <c r="B20" s="62" t="s">
        <v>9</v>
      </c>
      <c r="C20" s="52">
        <v>15225.129000000006</v>
      </c>
      <c r="D20" s="61">
        <v>1540.7509999999993</v>
      </c>
      <c r="E20" s="345">
        <f t="shared" si="0"/>
        <v>16765.880000000005</v>
      </c>
      <c r="F20" s="52">
        <v>28413.067999999992</v>
      </c>
      <c r="G20" s="50">
        <v>18016.337</v>
      </c>
      <c r="H20" s="56">
        <f t="shared" si="1"/>
        <v>46429.40499999999</v>
      </c>
      <c r="I20" s="59">
        <v>5377.886</v>
      </c>
      <c r="J20" s="58">
        <v>1382.7149999999997</v>
      </c>
      <c r="K20" s="57">
        <f t="shared" si="2"/>
        <v>6760.601000000001</v>
      </c>
      <c r="L20" s="324">
        <f t="shared" si="3"/>
        <v>33790.95399999999</v>
      </c>
      <c r="M20" s="367">
        <f t="shared" si="3"/>
        <v>19399.052</v>
      </c>
      <c r="N20" s="381">
        <f t="shared" si="3"/>
        <v>53190.005999999994</v>
      </c>
      <c r="O20" s="55">
        <f t="shared" si="4"/>
        <v>69955.886</v>
      </c>
    </row>
    <row r="21" spans="1:15" s="54" customFormat="1" ht="18.75" customHeight="1">
      <c r="A21" s="530"/>
      <c r="B21" s="62" t="s">
        <v>8</v>
      </c>
      <c r="C21" s="52">
        <v>14331.955999999995</v>
      </c>
      <c r="D21" s="61">
        <v>1504.1529999999996</v>
      </c>
      <c r="E21" s="345">
        <f t="shared" si="0"/>
        <v>15836.108999999995</v>
      </c>
      <c r="F21" s="52">
        <v>27908.215999999993</v>
      </c>
      <c r="G21" s="50">
        <v>18524.639000000003</v>
      </c>
      <c r="H21" s="56">
        <f t="shared" si="1"/>
        <v>46432.854999999996</v>
      </c>
      <c r="I21" s="59">
        <v>4034.2280000000005</v>
      </c>
      <c r="J21" s="58">
        <v>2390.4280000000003</v>
      </c>
      <c r="K21" s="57">
        <f t="shared" si="2"/>
        <v>6424.656000000001</v>
      </c>
      <c r="L21" s="324">
        <f t="shared" si="3"/>
        <v>31942.443999999992</v>
      </c>
      <c r="M21" s="367">
        <f t="shared" si="3"/>
        <v>20915.067000000003</v>
      </c>
      <c r="N21" s="381">
        <f t="shared" si="3"/>
        <v>52857.511</v>
      </c>
      <c r="O21" s="55">
        <f t="shared" si="4"/>
        <v>68693.62</v>
      </c>
    </row>
    <row r="22" spans="1:15" ht="18.75" customHeight="1" thickBot="1">
      <c r="A22" s="532"/>
      <c r="B22" s="62" t="s">
        <v>7</v>
      </c>
      <c r="C22" s="52">
        <v>15242.794</v>
      </c>
      <c r="D22" s="61">
        <v>2548.079</v>
      </c>
      <c r="E22" s="345">
        <f t="shared" si="0"/>
        <v>17790.873</v>
      </c>
      <c r="F22" s="52">
        <v>22089.507000000016</v>
      </c>
      <c r="G22" s="50">
        <v>17128.448</v>
      </c>
      <c r="H22" s="56">
        <f t="shared" si="1"/>
        <v>39217.955000000016</v>
      </c>
      <c r="I22" s="59">
        <v>5306.241</v>
      </c>
      <c r="J22" s="58">
        <v>2898.3250000000003</v>
      </c>
      <c r="K22" s="57">
        <f t="shared" si="2"/>
        <v>8204.566</v>
      </c>
      <c r="L22" s="324">
        <f t="shared" si="3"/>
        <v>27395.748000000014</v>
      </c>
      <c r="M22" s="367">
        <f t="shared" si="3"/>
        <v>20026.773</v>
      </c>
      <c r="N22" s="381">
        <f t="shared" si="3"/>
        <v>47422.521000000015</v>
      </c>
      <c r="O22" s="55">
        <f t="shared" si="4"/>
        <v>65213.394000000015</v>
      </c>
    </row>
    <row r="23" spans="1:15" ht="3.75" customHeight="1">
      <c r="A23" s="67"/>
      <c r="B23" s="66"/>
      <c r="C23" s="65"/>
      <c r="D23" s="64"/>
      <c r="E23" s="346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368">
        <f t="shared" si="3"/>
        <v>0</v>
      </c>
      <c r="N23" s="382">
        <f t="shared" si="3"/>
        <v>0</v>
      </c>
      <c r="O23" s="36">
        <f t="shared" si="4"/>
        <v>0</v>
      </c>
    </row>
    <row r="24" spans="1:15" ht="19.5" customHeight="1" thickBot="1">
      <c r="A24" s="63">
        <v>2016</v>
      </c>
      <c r="B24" s="90" t="s">
        <v>6</v>
      </c>
      <c r="C24" s="52">
        <v>11421.194000000005</v>
      </c>
      <c r="D24" s="61">
        <v>1857.0699999999988</v>
      </c>
      <c r="E24" s="345">
        <f t="shared" si="0"/>
        <v>13278.264000000003</v>
      </c>
      <c r="F24" s="60">
        <v>26922.977000000006</v>
      </c>
      <c r="G24" s="50">
        <v>13568.128000000004</v>
      </c>
      <c r="H24" s="56">
        <f>G24+F24</f>
        <v>40491.10500000001</v>
      </c>
      <c r="I24" s="59">
        <v>7023.392970000001</v>
      </c>
      <c r="J24" s="58">
        <v>1404.214</v>
      </c>
      <c r="K24" s="57">
        <f>J24+I24</f>
        <v>8427.60697</v>
      </c>
      <c r="L24" s="324">
        <f t="shared" si="3"/>
        <v>33946.36997000001</v>
      </c>
      <c r="M24" s="367">
        <f t="shared" si="3"/>
        <v>14972.342000000004</v>
      </c>
      <c r="N24" s="381">
        <f t="shared" si="3"/>
        <v>48918.71197000001</v>
      </c>
      <c r="O24" s="55">
        <f t="shared" si="4"/>
        <v>62196.975970000014</v>
      </c>
    </row>
    <row r="25" spans="1:15" ht="18" customHeight="1">
      <c r="A25" s="53" t="s">
        <v>3</v>
      </c>
      <c r="B25" s="41"/>
      <c r="C25" s="40"/>
      <c r="D25" s="39"/>
      <c r="E25" s="347"/>
      <c r="F25" s="40"/>
      <c r="G25" s="39"/>
      <c r="H25" s="38"/>
      <c r="I25" s="40"/>
      <c r="J25" s="39"/>
      <c r="K25" s="38"/>
      <c r="L25" s="89"/>
      <c r="M25" s="368"/>
      <c r="N25" s="382"/>
      <c r="O25" s="36"/>
    </row>
    <row r="26" spans="1:15" ht="18" customHeight="1">
      <c r="A26" s="35" t="s">
        <v>141</v>
      </c>
      <c r="B26" s="48"/>
      <c r="C26" s="52">
        <f>SUM(C11:C11)</f>
        <v>11422.357000000005</v>
      </c>
      <c r="D26" s="50">
        <f aca="true" t="shared" si="5" ref="D26:O26">SUM(D11:D11)</f>
        <v>893.5599999999994</v>
      </c>
      <c r="E26" s="348">
        <f t="shared" si="5"/>
        <v>12315.917000000005</v>
      </c>
      <c r="F26" s="52">
        <f t="shared" si="5"/>
        <v>27552.825000000008</v>
      </c>
      <c r="G26" s="50">
        <f t="shared" si="5"/>
        <v>14248.001999999999</v>
      </c>
      <c r="H26" s="51">
        <f t="shared" si="5"/>
        <v>41800.827000000005</v>
      </c>
      <c r="I26" s="52">
        <f t="shared" si="5"/>
        <v>3310.6169999999997</v>
      </c>
      <c r="J26" s="50">
        <f t="shared" si="5"/>
        <v>1058.1740000000002</v>
      </c>
      <c r="K26" s="51">
        <f t="shared" si="5"/>
        <v>4368.791</v>
      </c>
      <c r="L26" s="52">
        <f t="shared" si="5"/>
        <v>30863.442000000006</v>
      </c>
      <c r="M26" s="369">
        <f t="shared" si="5"/>
        <v>15306.176</v>
      </c>
      <c r="N26" s="383">
        <f t="shared" si="5"/>
        <v>46169.618</v>
      </c>
      <c r="O26" s="49">
        <f t="shared" si="5"/>
        <v>58485.535</v>
      </c>
    </row>
    <row r="27" spans="1:15" ht="18" customHeight="1" thickBot="1">
      <c r="A27" s="35" t="s">
        <v>412</v>
      </c>
      <c r="B27" s="48"/>
      <c r="C27" s="47">
        <f>SUM(C24:C24)</f>
        <v>11421.194000000005</v>
      </c>
      <c r="D27" s="44">
        <f aca="true" t="shared" si="6" ref="D27:O27">SUM(D24:D24)</f>
        <v>1857.0699999999988</v>
      </c>
      <c r="E27" s="349">
        <f t="shared" si="6"/>
        <v>13278.264000000003</v>
      </c>
      <c r="F27" s="46">
        <f t="shared" si="6"/>
        <v>26922.977000000006</v>
      </c>
      <c r="G27" s="44">
        <f t="shared" si="6"/>
        <v>13568.128000000004</v>
      </c>
      <c r="H27" s="45">
        <f t="shared" si="6"/>
        <v>40491.10500000001</v>
      </c>
      <c r="I27" s="46">
        <f t="shared" si="6"/>
        <v>7023.392970000001</v>
      </c>
      <c r="J27" s="44">
        <f t="shared" si="6"/>
        <v>1404.214</v>
      </c>
      <c r="K27" s="45">
        <f t="shared" si="6"/>
        <v>8427.60697</v>
      </c>
      <c r="L27" s="46">
        <f t="shared" si="6"/>
        <v>33946.36997000001</v>
      </c>
      <c r="M27" s="370">
        <f t="shared" si="6"/>
        <v>14972.342000000004</v>
      </c>
      <c r="N27" s="384">
        <f t="shared" si="6"/>
        <v>48918.71197000001</v>
      </c>
      <c r="O27" s="43">
        <f t="shared" si="6"/>
        <v>62196.975970000014</v>
      </c>
    </row>
    <row r="28" spans="1:15" ht="17.25" customHeight="1">
      <c r="A28" s="42" t="s">
        <v>2</v>
      </c>
      <c r="B28" s="41"/>
      <c r="C28" s="40"/>
      <c r="D28" s="39"/>
      <c r="E28" s="350"/>
      <c r="F28" s="40"/>
      <c r="G28" s="39"/>
      <c r="H28" s="37"/>
      <c r="I28" s="40"/>
      <c r="J28" s="39"/>
      <c r="K28" s="38"/>
      <c r="L28" s="89"/>
      <c r="M28" s="368"/>
      <c r="N28" s="385"/>
      <c r="O28" s="36"/>
    </row>
    <row r="29" spans="1:15" ht="17.25" customHeight="1">
      <c r="A29" s="35" t="s">
        <v>413</v>
      </c>
      <c r="B29" s="34"/>
      <c r="C29" s="406">
        <f>(C24/C11-1)*100</f>
        <v>-0.010181786473673071</v>
      </c>
      <c r="D29" s="407">
        <f aca="true" t="shared" si="7" ref="D29:O29">(D24/D11-1)*100</f>
        <v>107.82823761135236</v>
      </c>
      <c r="E29" s="408">
        <f t="shared" si="7"/>
        <v>7.813847722422929</v>
      </c>
      <c r="F29" s="406">
        <f t="shared" si="7"/>
        <v>-2.2859652322402613</v>
      </c>
      <c r="G29" s="409">
        <f t="shared" si="7"/>
        <v>-4.771714658658766</v>
      </c>
      <c r="H29" s="410">
        <f t="shared" si="7"/>
        <v>-3.133244229833043</v>
      </c>
      <c r="I29" s="411">
        <f t="shared" si="7"/>
        <v>112.14755346208882</v>
      </c>
      <c r="J29" s="407">
        <f t="shared" si="7"/>
        <v>32.7016161803257</v>
      </c>
      <c r="K29" s="412">
        <f t="shared" si="7"/>
        <v>92.904786930755</v>
      </c>
      <c r="L29" s="411">
        <f t="shared" si="7"/>
        <v>9.98893114384325</v>
      </c>
      <c r="M29" s="413">
        <f t="shared" si="7"/>
        <v>-2.181041169263931</v>
      </c>
      <c r="N29" s="414">
        <f t="shared" si="7"/>
        <v>5.954335532947241</v>
      </c>
      <c r="O29" s="415">
        <f t="shared" si="7"/>
        <v>6.345912660284303</v>
      </c>
    </row>
    <row r="30" spans="1:15" ht="7.5" customHeight="1" thickBot="1">
      <c r="A30" s="33"/>
      <c r="B30" s="32"/>
      <c r="C30" s="31"/>
      <c r="D30" s="30"/>
      <c r="E30" s="351"/>
      <c r="F30" s="29"/>
      <c r="G30" s="27"/>
      <c r="H30" s="26"/>
      <c r="I30" s="29"/>
      <c r="J30" s="27"/>
      <c r="K30" s="28"/>
      <c r="L30" s="29"/>
      <c r="M30" s="371"/>
      <c r="N30" s="386"/>
      <c r="O30" s="25"/>
    </row>
    <row r="31" spans="1:15" ht="17.25" customHeight="1">
      <c r="A31" s="24" t="s">
        <v>1</v>
      </c>
      <c r="B31" s="23"/>
      <c r="C31" s="22"/>
      <c r="D31" s="21"/>
      <c r="E31" s="352"/>
      <c r="F31" s="20"/>
      <c r="G31" s="18"/>
      <c r="H31" s="17"/>
      <c r="I31" s="20"/>
      <c r="J31" s="18"/>
      <c r="K31" s="19"/>
      <c r="L31" s="20"/>
      <c r="M31" s="372"/>
      <c r="N31" s="387"/>
      <c r="O31" s="16"/>
    </row>
    <row r="32" spans="1:15" ht="17.25" customHeight="1" thickBot="1">
      <c r="A32" s="394" t="s">
        <v>414</v>
      </c>
      <c r="B32" s="15"/>
      <c r="C32" s="14">
        <f aca="true" t="shared" si="8" ref="C32:O32">(C27/C26-1)*100</f>
        <v>-0.010181786473673071</v>
      </c>
      <c r="D32" s="10">
        <f t="shared" si="8"/>
        <v>107.82823761135236</v>
      </c>
      <c r="E32" s="353">
        <f t="shared" si="8"/>
        <v>7.813847722422929</v>
      </c>
      <c r="F32" s="14">
        <f t="shared" si="8"/>
        <v>-2.2859652322402613</v>
      </c>
      <c r="G32" s="13">
        <f t="shared" si="8"/>
        <v>-4.771714658658766</v>
      </c>
      <c r="H32" s="9">
        <f t="shared" si="8"/>
        <v>-3.133244229833043</v>
      </c>
      <c r="I32" s="12">
        <f t="shared" si="8"/>
        <v>112.14755346208882</v>
      </c>
      <c r="J32" s="10">
        <f t="shared" si="8"/>
        <v>32.7016161803257</v>
      </c>
      <c r="K32" s="11">
        <f t="shared" si="8"/>
        <v>92.904786930755</v>
      </c>
      <c r="L32" s="12">
        <f t="shared" si="8"/>
        <v>9.98893114384325</v>
      </c>
      <c r="M32" s="373">
        <f t="shared" si="8"/>
        <v>-2.181041169263931</v>
      </c>
      <c r="N32" s="388">
        <f t="shared" si="8"/>
        <v>5.954335532947241</v>
      </c>
      <c r="O32" s="8">
        <f t="shared" si="8"/>
        <v>6.345912660284303</v>
      </c>
    </row>
    <row r="33" spans="1:14" s="5" customFormat="1" ht="12" customHeight="1" thickTop="1">
      <c r="A33" s="88"/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="5" customFormat="1" ht="13.5" customHeight="1">
      <c r="A34" s="88" t="s">
        <v>0</v>
      </c>
    </row>
    <row r="35" spans="1:14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4.25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65515" ht="14.25">
      <c r="C65515" s="2" t="e">
        <f>((C65511/C65498)-1)*100</f>
        <v>#DIV/0!</v>
      </c>
    </row>
  </sheetData>
  <sheetProtection/>
  <mergeCells count="12"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  <mergeCell ref="I9:K9"/>
    <mergeCell ref="A11:A22"/>
  </mergeCells>
  <conditionalFormatting sqref="A29:B29 P29:IV29 A32:B32 P32:IV32">
    <cfRule type="cellIs" priority="1" dxfId="91" operator="lessThan" stopIfTrue="1">
      <formula>0</formula>
    </cfRule>
  </conditionalFormatting>
  <conditionalFormatting sqref="C28:O32">
    <cfRule type="cellIs" priority="2" dxfId="92" operator="lessThan" stopIfTrue="1">
      <formula>0</formula>
    </cfRule>
    <cfRule type="cellIs" priority="3" dxfId="93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selection activeCell="A24" sqref="A24:IV24"/>
    </sheetView>
  </sheetViews>
  <sheetFormatPr defaultColWidth="9.140625" defaultRowHeight="15"/>
  <cols>
    <col min="1" max="1" width="24.28125" style="93" customWidth="1"/>
    <col min="2" max="2" width="10.140625" style="93" customWidth="1"/>
    <col min="3" max="3" width="11.28125" style="93" customWidth="1"/>
    <col min="4" max="4" width="10.00390625" style="93" bestFit="1" customWidth="1"/>
    <col min="5" max="5" width="9.00390625" style="93" customWidth="1"/>
    <col min="6" max="6" width="10.28125" style="93" customWidth="1"/>
    <col min="7" max="7" width="11.7109375" style="93" customWidth="1"/>
    <col min="8" max="8" width="10.28125" style="93" customWidth="1"/>
    <col min="9" max="9" width="7.7109375" style="93" bestFit="1" customWidth="1"/>
    <col min="10" max="11" width="11.28125" style="93" customWidth="1"/>
    <col min="12" max="12" width="11.8515625" style="93" customWidth="1"/>
    <col min="13" max="13" width="8.8515625" style="93" customWidth="1"/>
    <col min="14" max="14" width="11.140625" style="93" bestFit="1" customWidth="1"/>
    <col min="15" max="15" width="11.00390625" style="93" customWidth="1"/>
    <col min="16" max="16" width="11.140625" style="93" bestFit="1" customWidth="1"/>
    <col min="17" max="17" width="7.7109375" style="93" bestFit="1" customWidth="1"/>
    <col min="18" max="16384" width="9.140625" style="93" customWidth="1"/>
  </cols>
  <sheetData>
    <row r="1" spans="14:17" ht="16.5" thickBot="1">
      <c r="N1" s="570" t="s">
        <v>27</v>
      </c>
      <c r="O1" s="571"/>
      <c r="P1" s="571"/>
      <c r="Q1" s="572"/>
    </row>
    <row r="2" ht="7.5" customHeight="1" thickBot="1"/>
    <row r="3" spans="1:17" ht="24" customHeight="1">
      <c r="A3" s="578" t="s">
        <v>38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80"/>
    </row>
    <row r="4" spans="1:17" ht="18" customHeight="1" thickBot="1">
      <c r="A4" s="581" t="s">
        <v>37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3"/>
    </row>
    <row r="5" spans="1:17" ht="15" thickBot="1">
      <c r="A5" s="563" t="s">
        <v>36</v>
      </c>
      <c r="B5" s="573" t="s">
        <v>35</v>
      </c>
      <c r="C5" s="574"/>
      <c r="D5" s="574"/>
      <c r="E5" s="574"/>
      <c r="F5" s="575"/>
      <c r="G5" s="575"/>
      <c r="H5" s="575"/>
      <c r="I5" s="576"/>
      <c r="J5" s="574" t="s">
        <v>34</v>
      </c>
      <c r="K5" s="574"/>
      <c r="L5" s="574"/>
      <c r="M5" s="574"/>
      <c r="N5" s="574"/>
      <c r="O5" s="574"/>
      <c r="P5" s="574"/>
      <c r="Q5" s="577"/>
    </row>
    <row r="6" spans="1:17" s="109" customFormat="1" ht="25.5" customHeight="1" thickBot="1">
      <c r="A6" s="564"/>
      <c r="B6" s="560" t="s">
        <v>426</v>
      </c>
      <c r="C6" s="561"/>
      <c r="D6" s="562"/>
      <c r="E6" s="566" t="s">
        <v>33</v>
      </c>
      <c r="F6" s="560" t="s">
        <v>142</v>
      </c>
      <c r="G6" s="561"/>
      <c r="H6" s="562"/>
      <c r="I6" s="568" t="s">
        <v>32</v>
      </c>
      <c r="J6" s="560" t="s">
        <v>427</v>
      </c>
      <c r="K6" s="561"/>
      <c r="L6" s="562"/>
      <c r="M6" s="566" t="s">
        <v>33</v>
      </c>
      <c r="N6" s="560" t="s">
        <v>143</v>
      </c>
      <c r="O6" s="561"/>
      <c r="P6" s="562"/>
      <c r="Q6" s="566" t="s">
        <v>32</v>
      </c>
    </row>
    <row r="7" spans="1:17" s="104" customFormat="1" ht="26.25" thickBot="1">
      <c r="A7" s="565"/>
      <c r="B7" s="108" t="s">
        <v>21</v>
      </c>
      <c r="C7" s="105" t="s">
        <v>20</v>
      </c>
      <c r="D7" s="105" t="s">
        <v>16</v>
      </c>
      <c r="E7" s="567"/>
      <c r="F7" s="108" t="s">
        <v>21</v>
      </c>
      <c r="G7" s="106" t="s">
        <v>20</v>
      </c>
      <c r="H7" s="105" t="s">
        <v>16</v>
      </c>
      <c r="I7" s="569"/>
      <c r="J7" s="108" t="s">
        <v>21</v>
      </c>
      <c r="K7" s="105" t="s">
        <v>20</v>
      </c>
      <c r="L7" s="106" t="s">
        <v>16</v>
      </c>
      <c r="M7" s="567"/>
      <c r="N7" s="107" t="s">
        <v>21</v>
      </c>
      <c r="O7" s="106" t="s">
        <v>20</v>
      </c>
      <c r="P7" s="105" t="s">
        <v>16</v>
      </c>
      <c r="Q7" s="567"/>
    </row>
    <row r="8" spans="1:17" s="96" customFormat="1" ht="17.25" customHeight="1" thickBot="1">
      <c r="A8" s="103" t="s">
        <v>23</v>
      </c>
      <c r="B8" s="99">
        <f>SUM(B9:B23)</f>
        <v>1941690</v>
      </c>
      <c r="C8" s="98">
        <f>SUM(C9:C23)</f>
        <v>78299</v>
      </c>
      <c r="D8" s="98">
        <f aca="true" t="shared" si="0" ref="D8:D16">C8+B8</f>
        <v>2019989</v>
      </c>
      <c r="E8" s="100">
        <f aca="true" t="shared" si="1" ref="E8:E16">(D8/$D$8)</f>
        <v>1</v>
      </c>
      <c r="F8" s="99">
        <f>SUM(F9:F23)</f>
        <v>1811969</v>
      </c>
      <c r="G8" s="98">
        <f>SUM(G9:G23)</f>
        <v>74643</v>
      </c>
      <c r="H8" s="98">
        <f aca="true" t="shared" si="2" ref="H8:H16">G8+F8</f>
        <v>1886612</v>
      </c>
      <c r="I8" s="97">
        <f aca="true" t="shared" si="3" ref="I8:I16">(D8/H8-1)*100</f>
        <v>7.069657142009067</v>
      </c>
      <c r="J8" s="102">
        <f>SUM(J9:J23)</f>
        <v>1941690</v>
      </c>
      <c r="K8" s="101">
        <f>SUM(K9:K23)</f>
        <v>78299</v>
      </c>
      <c r="L8" s="98">
        <f aca="true" t="shared" si="4" ref="L8:L16">K8+J8</f>
        <v>2019989</v>
      </c>
      <c r="M8" s="100">
        <f aca="true" t="shared" si="5" ref="M8:M16">(L8/$L$8)</f>
        <v>1</v>
      </c>
      <c r="N8" s="99">
        <f>SUM(N9:N23)</f>
        <v>1811969</v>
      </c>
      <c r="O8" s="98">
        <f>SUM(O9:O23)</f>
        <v>74643</v>
      </c>
      <c r="P8" s="98">
        <f aca="true" t="shared" si="6" ref="P8:P16">O8+N8</f>
        <v>1886612</v>
      </c>
      <c r="Q8" s="97">
        <f aca="true" t="shared" si="7" ref="Q8:Q23">(L8/P8-1)*100</f>
        <v>7.069657142009067</v>
      </c>
    </row>
    <row r="9" spans="1:17" s="96" customFormat="1" ht="18" customHeight="1" thickTop="1">
      <c r="A9" s="470" t="s">
        <v>144</v>
      </c>
      <c r="B9" s="471">
        <v>1112705</v>
      </c>
      <c r="C9" s="472">
        <v>42131</v>
      </c>
      <c r="D9" s="472">
        <f t="shared" si="0"/>
        <v>1154836</v>
      </c>
      <c r="E9" s="473">
        <f t="shared" si="1"/>
        <v>0.5717041033391767</v>
      </c>
      <c r="F9" s="471">
        <v>1051268</v>
      </c>
      <c r="G9" s="472">
        <v>32787</v>
      </c>
      <c r="H9" s="472">
        <f t="shared" si="2"/>
        <v>1084055</v>
      </c>
      <c r="I9" s="474">
        <f t="shared" si="3"/>
        <v>6.529281263404529</v>
      </c>
      <c r="J9" s="471">
        <v>1112705</v>
      </c>
      <c r="K9" s="472">
        <v>42131</v>
      </c>
      <c r="L9" s="472">
        <f t="shared" si="4"/>
        <v>1154836</v>
      </c>
      <c r="M9" s="473">
        <f t="shared" si="5"/>
        <v>0.5717041033391767</v>
      </c>
      <c r="N9" s="471">
        <v>1051268</v>
      </c>
      <c r="O9" s="472">
        <v>32787</v>
      </c>
      <c r="P9" s="472">
        <f t="shared" si="6"/>
        <v>1084055</v>
      </c>
      <c r="Q9" s="475">
        <f t="shared" si="7"/>
        <v>6.529281263404529</v>
      </c>
    </row>
    <row r="10" spans="1:17" s="96" customFormat="1" ht="18" customHeight="1">
      <c r="A10" s="476" t="s">
        <v>145</v>
      </c>
      <c r="B10" s="477">
        <v>360633</v>
      </c>
      <c r="C10" s="478">
        <v>3186</v>
      </c>
      <c r="D10" s="478">
        <f t="shared" si="0"/>
        <v>363819</v>
      </c>
      <c r="E10" s="479">
        <f t="shared" si="1"/>
        <v>0.1801093966353282</v>
      </c>
      <c r="F10" s="477">
        <v>352345</v>
      </c>
      <c r="G10" s="478"/>
      <c r="H10" s="478">
        <f t="shared" si="2"/>
        <v>352345</v>
      </c>
      <c r="I10" s="480">
        <f t="shared" si="3"/>
        <v>3.2564673828208157</v>
      </c>
      <c r="J10" s="477">
        <v>360633</v>
      </c>
      <c r="K10" s="478">
        <v>3186</v>
      </c>
      <c r="L10" s="478">
        <f t="shared" si="4"/>
        <v>363819</v>
      </c>
      <c r="M10" s="479">
        <f t="shared" si="5"/>
        <v>0.1801093966353282</v>
      </c>
      <c r="N10" s="477">
        <v>352345</v>
      </c>
      <c r="O10" s="478"/>
      <c r="P10" s="478">
        <f t="shared" si="6"/>
        <v>352345</v>
      </c>
      <c r="Q10" s="481">
        <f t="shared" si="7"/>
        <v>3.2564673828208157</v>
      </c>
    </row>
    <row r="11" spans="1:17" s="96" customFormat="1" ht="18" customHeight="1">
      <c r="A11" s="476" t="s">
        <v>146</v>
      </c>
      <c r="B11" s="477">
        <v>266720</v>
      </c>
      <c r="C11" s="478">
        <v>0</v>
      </c>
      <c r="D11" s="478">
        <f t="shared" si="0"/>
        <v>266720</v>
      </c>
      <c r="E11" s="479">
        <f t="shared" si="1"/>
        <v>0.1320403229918579</v>
      </c>
      <c r="F11" s="477">
        <v>211482</v>
      </c>
      <c r="G11" s="478"/>
      <c r="H11" s="478">
        <f t="shared" si="2"/>
        <v>211482</v>
      </c>
      <c r="I11" s="480">
        <f t="shared" si="3"/>
        <v>26.11948061773579</v>
      </c>
      <c r="J11" s="477">
        <v>266720</v>
      </c>
      <c r="K11" s="478"/>
      <c r="L11" s="478">
        <f t="shared" si="4"/>
        <v>266720</v>
      </c>
      <c r="M11" s="479">
        <f t="shared" si="5"/>
        <v>0.1320403229918579</v>
      </c>
      <c r="N11" s="477">
        <v>211482</v>
      </c>
      <c r="O11" s="478"/>
      <c r="P11" s="478">
        <f t="shared" si="6"/>
        <v>211482</v>
      </c>
      <c r="Q11" s="481">
        <f t="shared" si="7"/>
        <v>26.11948061773579</v>
      </c>
    </row>
    <row r="12" spans="1:17" s="96" customFormat="1" ht="18" customHeight="1">
      <c r="A12" s="476" t="s">
        <v>416</v>
      </c>
      <c r="B12" s="477">
        <v>74205</v>
      </c>
      <c r="C12" s="478">
        <v>293</v>
      </c>
      <c r="D12" s="478">
        <f>C12+B12</f>
        <v>74498</v>
      </c>
      <c r="E12" s="479">
        <f>(D12/$D$8)</f>
        <v>0.036880398853657126</v>
      </c>
      <c r="F12" s="477">
        <v>72660</v>
      </c>
      <c r="G12" s="478"/>
      <c r="H12" s="478">
        <f>G12+F12</f>
        <v>72660</v>
      </c>
      <c r="I12" s="480">
        <f>(D12/H12-1)*100</f>
        <v>2.529589870630322</v>
      </c>
      <c r="J12" s="477">
        <v>74205</v>
      </c>
      <c r="K12" s="478">
        <v>293</v>
      </c>
      <c r="L12" s="478">
        <f>K12+J12</f>
        <v>74498</v>
      </c>
      <c r="M12" s="479">
        <f>(L12/$L$8)</f>
        <v>0.036880398853657126</v>
      </c>
      <c r="N12" s="477">
        <v>72660</v>
      </c>
      <c r="O12" s="478"/>
      <c r="P12" s="478">
        <f>O12+N12</f>
        <v>72660</v>
      </c>
      <c r="Q12" s="481">
        <f t="shared" si="7"/>
        <v>2.529589870630322</v>
      </c>
    </row>
    <row r="13" spans="1:17" s="96" customFormat="1" ht="18" customHeight="1">
      <c r="A13" s="476" t="s">
        <v>417</v>
      </c>
      <c r="B13" s="477">
        <v>74413</v>
      </c>
      <c r="C13" s="478">
        <v>0</v>
      </c>
      <c r="D13" s="478">
        <f>C13+B13</f>
        <v>74413</v>
      </c>
      <c r="E13" s="479">
        <f>(D13/$D$8)</f>
        <v>0.03683831941659088</v>
      </c>
      <c r="F13" s="477">
        <v>77510</v>
      </c>
      <c r="G13" s="478">
        <v>1381</v>
      </c>
      <c r="H13" s="478">
        <f>G13+F13</f>
        <v>78891</v>
      </c>
      <c r="I13" s="480">
        <f>(D13/H13-1)*100</f>
        <v>-5.67618613023032</v>
      </c>
      <c r="J13" s="477">
        <v>74413</v>
      </c>
      <c r="K13" s="478"/>
      <c r="L13" s="478">
        <f>K13+J13</f>
        <v>74413</v>
      </c>
      <c r="M13" s="479">
        <f>(L13/$L$8)</f>
        <v>0.03683831941659088</v>
      </c>
      <c r="N13" s="477">
        <v>77510</v>
      </c>
      <c r="O13" s="478">
        <v>1381</v>
      </c>
      <c r="P13" s="478">
        <f>O13+N13</f>
        <v>78891</v>
      </c>
      <c r="Q13" s="481">
        <f t="shared" si="7"/>
        <v>-5.67618613023032</v>
      </c>
    </row>
    <row r="14" spans="1:17" s="96" customFormat="1" ht="18" customHeight="1">
      <c r="A14" s="476" t="s">
        <v>147</v>
      </c>
      <c r="B14" s="477">
        <v>26655</v>
      </c>
      <c r="C14" s="478">
        <v>0</v>
      </c>
      <c r="D14" s="478">
        <f>C14+B14</f>
        <v>26655</v>
      </c>
      <c r="E14" s="479">
        <f>(D14/$D$8)</f>
        <v>0.01319561641177254</v>
      </c>
      <c r="F14" s="477">
        <v>23047</v>
      </c>
      <c r="G14" s="478"/>
      <c r="H14" s="478">
        <f>G14+F14</f>
        <v>23047</v>
      </c>
      <c r="I14" s="480">
        <f>(D14/H14-1)*100</f>
        <v>15.654965939167798</v>
      </c>
      <c r="J14" s="477">
        <v>26655</v>
      </c>
      <c r="K14" s="478"/>
      <c r="L14" s="478">
        <f>K14+J14</f>
        <v>26655</v>
      </c>
      <c r="M14" s="479">
        <f>(L14/$L$8)</f>
        <v>0.01319561641177254</v>
      </c>
      <c r="N14" s="477">
        <v>23047</v>
      </c>
      <c r="O14" s="478"/>
      <c r="P14" s="478">
        <f>O14+N14</f>
        <v>23047</v>
      </c>
      <c r="Q14" s="481">
        <f t="shared" si="7"/>
        <v>15.654965939167798</v>
      </c>
    </row>
    <row r="15" spans="1:17" s="96" customFormat="1" ht="18" customHeight="1">
      <c r="A15" s="476" t="s">
        <v>418</v>
      </c>
      <c r="B15" s="477">
        <v>26359</v>
      </c>
      <c r="C15" s="478">
        <v>0</v>
      </c>
      <c r="D15" s="478">
        <f t="shared" si="0"/>
        <v>26359</v>
      </c>
      <c r="E15" s="479">
        <f t="shared" si="1"/>
        <v>0.013049080960341863</v>
      </c>
      <c r="F15" s="477">
        <v>23657</v>
      </c>
      <c r="G15" s="478"/>
      <c r="H15" s="478">
        <f t="shared" si="2"/>
        <v>23657</v>
      </c>
      <c r="I15" s="480">
        <f>(D15/H15-1)*100</f>
        <v>11.421566555353602</v>
      </c>
      <c r="J15" s="477">
        <v>26359</v>
      </c>
      <c r="K15" s="478"/>
      <c r="L15" s="478">
        <f t="shared" si="4"/>
        <v>26359</v>
      </c>
      <c r="M15" s="479">
        <f t="shared" si="5"/>
        <v>0.013049080960341863</v>
      </c>
      <c r="N15" s="477">
        <v>23657</v>
      </c>
      <c r="O15" s="478"/>
      <c r="P15" s="478">
        <f t="shared" si="6"/>
        <v>23657</v>
      </c>
      <c r="Q15" s="481">
        <f t="shared" si="7"/>
        <v>11.421566555353602</v>
      </c>
    </row>
    <row r="16" spans="1:17" s="96" customFormat="1" ht="18" customHeight="1">
      <c r="A16" s="476" t="s">
        <v>419</v>
      </c>
      <c r="B16" s="477">
        <v>0</v>
      </c>
      <c r="C16" s="478">
        <v>6103</v>
      </c>
      <c r="D16" s="478">
        <f t="shared" si="0"/>
        <v>6103</v>
      </c>
      <c r="E16" s="479">
        <f t="shared" si="1"/>
        <v>0.003021303581356136</v>
      </c>
      <c r="F16" s="477"/>
      <c r="G16" s="478">
        <v>13357</v>
      </c>
      <c r="H16" s="478">
        <f t="shared" si="2"/>
        <v>13357</v>
      </c>
      <c r="I16" s="480">
        <f t="shared" si="3"/>
        <v>-54.308602231039906</v>
      </c>
      <c r="J16" s="477"/>
      <c r="K16" s="478">
        <v>6103</v>
      </c>
      <c r="L16" s="478">
        <f t="shared" si="4"/>
        <v>6103</v>
      </c>
      <c r="M16" s="479">
        <f t="shared" si="5"/>
        <v>0.003021303581356136</v>
      </c>
      <c r="N16" s="477"/>
      <c r="O16" s="478">
        <v>13357</v>
      </c>
      <c r="P16" s="478">
        <f t="shared" si="6"/>
        <v>13357</v>
      </c>
      <c r="Q16" s="481">
        <f t="shared" si="7"/>
        <v>-54.308602231039906</v>
      </c>
    </row>
    <row r="17" spans="1:17" s="96" customFormat="1" ht="18" customHeight="1">
      <c r="A17" s="476" t="s">
        <v>420</v>
      </c>
      <c r="B17" s="477">
        <v>0</v>
      </c>
      <c r="C17" s="478">
        <v>5783</v>
      </c>
      <c r="D17" s="478">
        <f aca="true" t="shared" si="8" ref="D17:D23">C17+B17</f>
        <v>5783</v>
      </c>
      <c r="E17" s="479">
        <f aca="true" t="shared" si="9" ref="E17:E23">(D17/$D$8)</f>
        <v>0.0028628868771067564</v>
      </c>
      <c r="F17" s="477"/>
      <c r="G17" s="478">
        <v>4796</v>
      </c>
      <c r="H17" s="478">
        <f aca="true" t="shared" si="10" ref="H17:H23">G17+F17</f>
        <v>4796</v>
      </c>
      <c r="I17" s="480">
        <f aca="true" t="shared" si="11" ref="I17:I23">(D17/H17-1)*100</f>
        <v>20.579649708090074</v>
      </c>
      <c r="J17" s="477"/>
      <c r="K17" s="478">
        <v>5783</v>
      </c>
      <c r="L17" s="478">
        <f aca="true" t="shared" si="12" ref="L17:L23">K17+J17</f>
        <v>5783</v>
      </c>
      <c r="M17" s="479">
        <f aca="true" t="shared" si="13" ref="M17:M23">(L17/$L$8)</f>
        <v>0.0028628868771067564</v>
      </c>
      <c r="N17" s="477"/>
      <c r="O17" s="478">
        <v>4796</v>
      </c>
      <c r="P17" s="478">
        <f aca="true" t="shared" si="14" ref="P17:P23">O17+N17</f>
        <v>4796</v>
      </c>
      <c r="Q17" s="481">
        <f t="shared" si="7"/>
        <v>20.579649708090074</v>
      </c>
    </row>
    <row r="18" spans="1:17" s="96" customFormat="1" ht="18" customHeight="1">
      <c r="A18" s="476" t="s">
        <v>421</v>
      </c>
      <c r="B18" s="477">
        <v>0</v>
      </c>
      <c r="C18" s="478">
        <v>3950</v>
      </c>
      <c r="D18" s="478">
        <f t="shared" si="8"/>
        <v>3950</v>
      </c>
      <c r="E18" s="479">
        <f t="shared" si="9"/>
        <v>0.001955456193078279</v>
      </c>
      <c r="F18" s="477"/>
      <c r="G18" s="478">
        <v>6527</v>
      </c>
      <c r="H18" s="478">
        <f t="shared" si="10"/>
        <v>6527</v>
      </c>
      <c r="I18" s="480">
        <f t="shared" si="11"/>
        <v>-39.482151064807724</v>
      </c>
      <c r="J18" s="477"/>
      <c r="K18" s="478">
        <v>3950</v>
      </c>
      <c r="L18" s="478">
        <f t="shared" si="12"/>
        <v>3950</v>
      </c>
      <c r="M18" s="479">
        <f t="shared" si="13"/>
        <v>0.001955456193078279</v>
      </c>
      <c r="N18" s="477"/>
      <c r="O18" s="478">
        <v>6527</v>
      </c>
      <c r="P18" s="478">
        <f t="shared" si="14"/>
        <v>6527</v>
      </c>
      <c r="Q18" s="481">
        <f t="shared" si="7"/>
        <v>-39.482151064807724</v>
      </c>
    </row>
    <row r="19" spans="1:17" s="96" customFormat="1" ht="18" customHeight="1">
      <c r="A19" s="476" t="s">
        <v>422</v>
      </c>
      <c r="B19" s="477">
        <v>0</v>
      </c>
      <c r="C19" s="478">
        <v>3676</v>
      </c>
      <c r="D19" s="478">
        <f t="shared" si="8"/>
        <v>3676</v>
      </c>
      <c r="E19" s="479">
        <f t="shared" si="9"/>
        <v>0.0018198118900647478</v>
      </c>
      <c r="F19" s="477"/>
      <c r="G19" s="478">
        <v>2503</v>
      </c>
      <c r="H19" s="478">
        <f t="shared" si="10"/>
        <v>2503</v>
      </c>
      <c r="I19" s="480">
        <f t="shared" si="11"/>
        <v>46.86376348381942</v>
      </c>
      <c r="J19" s="477"/>
      <c r="K19" s="478">
        <v>3676</v>
      </c>
      <c r="L19" s="478">
        <f t="shared" si="12"/>
        <v>3676</v>
      </c>
      <c r="M19" s="479">
        <f t="shared" si="13"/>
        <v>0.0018198118900647478</v>
      </c>
      <c r="N19" s="477"/>
      <c r="O19" s="478">
        <v>2503</v>
      </c>
      <c r="P19" s="478">
        <f t="shared" si="14"/>
        <v>2503</v>
      </c>
      <c r="Q19" s="481">
        <f t="shared" si="7"/>
        <v>46.86376348381942</v>
      </c>
    </row>
    <row r="20" spans="1:17" s="96" customFormat="1" ht="18" customHeight="1">
      <c r="A20" s="476" t="s">
        <v>423</v>
      </c>
      <c r="B20" s="477">
        <v>0</v>
      </c>
      <c r="C20" s="478">
        <v>1561</v>
      </c>
      <c r="D20" s="478">
        <f t="shared" si="8"/>
        <v>1561</v>
      </c>
      <c r="E20" s="479">
        <f t="shared" si="9"/>
        <v>0.0007727764854165047</v>
      </c>
      <c r="F20" s="477"/>
      <c r="G20" s="478">
        <v>1376</v>
      </c>
      <c r="H20" s="478">
        <f t="shared" si="10"/>
        <v>1376</v>
      </c>
      <c r="I20" s="480">
        <f t="shared" si="11"/>
        <v>13.444767441860472</v>
      </c>
      <c r="J20" s="477"/>
      <c r="K20" s="478">
        <v>1561</v>
      </c>
      <c r="L20" s="478">
        <f t="shared" si="12"/>
        <v>1561</v>
      </c>
      <c r="M20" s="479">
        <f t="shared" si="13"/>
        <v>0.0007727764854165047</v>
      </c>
      <c r="N20" s="477"/>
      <c r="O20" s="478">
        <v>1376</v>
      </c>
      <c r="P20" s="478">
        <f t="shared" si="14"/>
        <v>1376</v>
      </c>
      <c r="Q20" s="481">
        <f t="shared" si="7"/>
        <v>13.444767441860472</v>
      </c>
    </row>
    <row r="21" spans="1:17" s="96" customFormat="1" ht="18" customHeight="1">
      <c r="A21" s="476" t="s">
        <v>424</v>
      </c>
      <c r="B21" s="477">
        <v>0</v>
      </c>
      <c r="C21" s="478">
        <v>1534</v>
      </c>
      <c r="D21" s="478">
        <f t="shared" si="8"/>
        <v>1534</v>
      </c>
      <c r="E21" s="479">
        <f t="shared" si="9"/>
        <v>0.0007594100759954634</v>
      </c>
      <c r="F21" s="477"/>
      <c r="G21" s="478"/>
      <c r="H21" s="478">
        <f t="shared" si="10"/>
        <v>0</v>
      </c>
      <c r="I21" s="480" t="e">
        <f t="shared" si="11"/>
        <v>#DIV/0!</v>
      </c>
      <c r="J21" s="477"/>
      <c r="K21" s="478">
        <v>1534</v>
      </c>
      <c r="L21" s="478">
        <f t="shared" si="12"/>
        <v>1534</v>
      </c>
      <c r="M21" s="479">
        <f t="shared" si="13"/>
        <v>0.0007594100759954634</v>
      </c>
      <c r="N21" s="477"/>
      <c r="O21" s="478"/>
      <c r="P21" s="478">
        <f t="shared" si="14"/>
        <v>0</v>
      </c>
      <c r="Q21" s="481" t="e">
        <f t="shared" si="7"/>
        <v>#DIV/0!</v>
      </c>
    </row>
    <row r="22" spans="1:17" s="96" customFormat="1" ht="18" customHeight="1">
      <c r="A22" s="476" t="s">
        <v>425</v>
      </c>
      <c r="B22" s="477">
        <v>0</v>
      </c>
      <c r="C22" s="478">
        <v>1283</v>
      </c>
      <c r="D22" s="478">
        <f t="shared" si="8"/>
        <v>1283</v>
      </c>
      <c r="E22" s="479">
        <f t="shared" si="9"/>
        <v>0.0006351519735998563</v>
      </c>
      <c r="F22" s="477"/>
      <c r="G22" s="478">
        <v>1192</v>
      </c>
      <c r="H22" s="478">
        <f t="shared" si="10"/>
        <v>1192</v>
      </c>
      <c r="I22" s="480">
        <f t="shared" si="11"/>
        <v>7.634228187919456</v>
      </c>
      <c r="J22" s="477"/>
      <c r="K22" s="478">
        <v>1283</v>
      </c>
      <c r="L22" s="478">
        <f t="shared" si="12"/>
        <v>1283</v>
      </c>
      <c r="M22" s="479">
        <f t="shared" si="13"/>
        <v>0.0006351519735998563</v>
      </c>
      <c r="N22" s="477"/>
      <c r="O22" s="478">
        <v>1192</v>
      </c>
      <c r="P22" s="478">
        <f t="shared" si="14"/>
        <v>1192</v>
      </c>
      <c r="Q22" s="481">
        <f t="shared" si="7"/>
        <v>7.634228187919456</v>
      </c>
    </row>
    <row r="23" spans="1:17" s="96" customFormat="1" ht="18" customHeight="1" thickBot="1">
      <c r="A23" s="482" t="s">
        <v>148</v>
      </c>
      <c r="B23" s="483">
        <v>0</v>
      </c>
      <c r="C23" s="484">
        <v>8799</v>
      </c>
      <c r="D23" s="484">
        <f t="shared" si="8"/>
        <v>8799</v>
      </c>
      <c r="E23" s="485">
        <f t="shared" si="9"/>
        <v>0.004355964314657159</v>
      </c>
      <c r="F23" s="483">
        <v>0</v>
      </c>
      <c r="G23" s="484">
        <v>10724</v>
      </c>
      <c r="H23" s="484">
        <f t="shared" si="10"/>
        <v>10724</v>
      </c>
      <c r="I23" s="486">
        <f t="shared" si="11"/>
        <v>-17.950391644908613</v>
      </c>
      <c r="J23" s="483">
        <v>0</v>
      </c>
      <c r="K23" s="484">
        <v>8799</v>
      </c>
      <c r="L23" s="484">
        <f t="shared" si="12"/>
        <v>8799</v>
      </c>
      <c r="M23" s="485">
        <f t="shared" si="13"/>
        <v>0.004355964314657159</v>
      </c>
      <c r="N23" s="483">
        <v>0</v>
      </c>
      <c r="O23" s="484">
        <v>10724</v>
      </c>
      <c r="P23" s="484">
        <f t="shared" si="14"/>
        <v>10724</v>
      </c>
      <c r="Q23" s="487">
        <f t="shared" si="7"/>
        <v>-17.950391644908613</v>
      </c>
    </row>
    <row r="24" s="95" customFormat="1" ht="12.75" thickTop="1">
      <c r="A24" s="94"/>
    </row>
    <row r="25" ht="14.25">
      <c r="A25" s="94" t="s">
        <v>0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4:Q65536 I24:I65536 Q3 I3 I5 Q5">
    <cfRule type="cellIs" priority="3" dxfId="91" operator="lessThan" stopIfTrue="1">
      <formula>0</formula>
    </cfRule>
  </conditionalFormatting>
  <conditionalFormatting sqref="Q8:Q23 I8:I23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6"/>
  <sheetViews>
    <sheetView showGridLines="0" zoomScale="90" zoomScaleNormal="90" zoomScalePageLayoutView="0" workbookViewId="0" topLeftCell="A1">
      <pane xSplit="22340" topLeftCell="A1" activePane="topLeft" state="split"/>
      <selection pane="topLeft" activeCell="A21" sqref="A21:Q23"/>
      <selection pane="topRight" activeCell="J1" sqref="J1"/>
    </sheetView>
  </sheetViews>
  <sheetFormatPr defaultColWidth="9.140625" defaultRowHeight="15"/>
  <cols>
    <col min="1" max="1" width="24.421875" style="93" customWidth="1"/>
    <col min="2" max="2" width="10.28125" style="93" customWidth="1"/>
    <col min="3" max="3" width="11.8515625" style="93" customWidth="1"/>
    <col min="4" max="4" width="8.140625" style="93" bestFit="1" customWidth="1"/>
    <col min="5" max="5" width="10.140625" style="93" bestFit="1" customWidth="1"/>
    <col min="6" max="6" width="8.8515625" style="93" customWidth="1"/>
    <col min="7" max="7" width="12.28125" style="93" customWidth="1"/>
    <col min="8" max="8" width="8.00390625" style="93" bestFit="1" customWidth="1"/>
    <col min="9" max="9" width="7.7109375" style="93" bestFit="1" customWidth="1"/>
    <col min="10" max="10" width="9.28125" style="93" customWidth="1"/>
    <col min="11" max="11" width="11.28125" style="93" customWidth="1"/>
    <col min="12" max="12" width="8.140625" style="93" bestFit="1" customWidth="1"/>
    <col min="13" max="13" width="10.28125" style="93" customWidth="1"/>
    <col min="14" max="14" width="9.00390625" style="93" customWidth="1"/>
    <col min="15" max="15" width="12.28125" style="93" customWidth="1"/>
    <col min="16" max="16" width="7.8515625" style="93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84" t="s">
        <v>27</v>
      </c>
      <c r="O1" s="585"/>
      <c r="P1" s="585"/>
      <c r="Q1" s="586"/>
    </row>
    <row r="2" ht="7.5" customHeight="1" thickBot="1"/>
    <row r="3" spans="1:17" ht="24" customHeight="1">
      <c r="A3" s="578" t="s">
        <v>40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80"/>
    </row>
    <row r="4" spans="1:17" ht="16.5" customHeight="1" thickBot="1">
      <c r="A4" s="581" t="s">
        <v>37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3"/>
    </row>
    <row r="5" spans="1:17" ht="15" thickBot="1">
      <c r="A5" s="563" t="s">
        <v>36</v>
      </c>
      <c r="B5" s="573" t="s">
        <v>35</v>
      </c>
      <c r="C5" s="574"/>
      <c r="D5" s="574"/>
      <c r="E5" s="574"/>
      <c r="F5" s="575"/>
      <c r="G5" s="575"/>
      <c r="H5" s="575"/>
      <c r="I5" s="576"/>
      <c r="J5" s="574" t="s">
        <v>34</v>
      </c>
      <c r="K5" s="574"/>
      <c r="L5" s="574"/>
      <c r="M5" s="574"/>
      <c r="N5" s="574"/>
      <c r="O5" s="574"/>
      <c r="P5" s="574"/>
      <c r="Q5" s="577"/>
    </row>
    <row r="6" spans="1:17" s="109" customFormat="1" ht="25.5" customHeight="1" thickBot="1">
      <c r="A6" s="564"/>
      <c r="B6" s="560" t="s">
        <v>426</v>
      </c>
      <c r="C6" s="561"/>
      <c r="D6" s="562"/>
      <c r="E6" s="566" t="s">
        <v>33</v>
      </c>
      <c r="F6" s="560" t="s">
        <v>142</v>
      </c>
      <c r="G6" s="561"/>
      <c r="H6" s="562"/>
      <c r="I6" s="568" t="s">
        <v>32</v>
      </c>
      <c r="J6" s="560" t="s">
        <v>427</v>
      </c>
      <c r="K6" s="561"/>
      <c r="L6" s="562"/>
      <c r="M6" s="566" t="s">
        <v>33</v>
      </c>
      <c r="N6" s="560" t="s">
        <v>143</v>
      </c>
      <c r="O6" s="561"/>
      <c r="P6" s="562"/>
      <c r="Q6" s="566" t="s">
        <v>32</v>
      </c>
    </row>
    <row r="7" spans="1:17" s="104" customFormat="1" ht="15" thickBot="1">
      <c r="A7" s="565"/>
      <c r="B7" s="108" t="s">
        <v>21</v>
      </c>
      <c r="C7" s="105" t="s">
        <v>20</v>
      </c>
      <c r="D7" s="105" t="s">
        <v>16</v>
      </c>
      <c r="E7" s="567"/>
      <c r="F7" s="108" t="s">
        <v>21</v>
      </c>
      <c r="G7" s="106" t="s">
        <v>20</v>
      </c>
      <c r="H7" s="105" t="s">
        <v>16</v>
      </c>
      <c r="I7" s="569"/>
      <c r="J7" s="108" t="s">
        <v>21</v>
      </c>
      <c r="K7" s="105" t="s">
        <v>20</v>
      </c>
      <c r="L7" s="106" t="s">
        <v>16</v>
      </c>
      <c r="M7" s="567"/>
      <c r="N7" s="107" t="s">
        <v>21</v>
      </c>
      <c r="O7" s="106" t="s">
        <v>20</v>
      </c>
      <c r="P7" s="105" t="s">
        <v>16</v>
      </c>
      <c r="Q7" s="567"/>
    </row>
    <row r="8" spans="1:17" s="111" customFormat="1" ht="17.25" customHeight="1" thickBot="1">
      <c r="A8" s="116" t="s">
        <v>23</v>
      </c>
      <c r="B8" s="114">
        <f>SUM(B9:B23)</f>
        <v>11421.193999999998</v>
      </c>
      <c r="C8" s="113">
        <f>SUM(C9:C23)</f>
        <v>1857.0700000000002</v>
      </c>
      <c r="D8" s="113">
        <f>C8+B8</f>
        <v>13278.263999999997</v>
      </c>
      <c r="E8" s="115">
        <f aca="true" t="shared" si="0" ref="E8:E21">(D8/$D$8)</f>
        <v>1</v>
      </c>
      <c r="F8" s="114">
        <f>SUM(F9:F23)</f>
        <v>11422.356999999996</v>
      </c>
      <c r="G8" s="113">
        <f>SUM(G9:G23)</f>
        <v>893.5600000000002</v>
      </c>
      <c r="H8" s="113">
        <f>G8+F8</f>
        <v>12315.916999999996</v>
      </c>
      <c r="I8" s="112">
        <f aca="true" t="shared" si="1" ref="I8:I22">(D8/H8-1)*100</f>
        <v>7.813847722422951</v>
      </c>
      <c r="J8" s="114">
        <f>SUM(J9:J23)</f>
        <v>11421.193999999998</v>
      </c>
      <c r="K8" s="113">
        <f>SUM(K9:K23)</f>
        <v>1857.0700000000002</v>
      </c>
      <c r="L8" s="113">
        <f>K8+J8</f>
        <v>13278.263999999997</v>
      </c>
      <c r="M8" s="115">
        <f aca="true" t="shared" si="2" ref="M8:M21">(L8/$L$8)</f>
        <v>1</v>
      </c>
      <c r="N8" s="114">
        <f>SUM(N9:N23)</f>
        <v>11422.356999999996</v>
      </c>
      <c r="O8" s="113">
        <f>SUM(O9:O23)</f>
        <v>893.5600000000002</v>
      </c>
      <c r="P8" s="113">
        <f>O8+N8</f>
        <v>12315.916999999996</v>
      </c>
      <c r="Q8" s="112">
        <f aca="true" t="shared" si="3" ref="Q8:Q22">(L8/P8-1)*100</f>
        <v>7.813847722422951</v>
      </c>
    </row>
    <row r="9" spans="1:17" s="96" customFormat="1" ht="17.25" customHeight="1" thickTop="1">
      <c r="A9" s="470" t="s">
        <v>144</v>
      </c>
      <c r="B9" s="471">
        <v>5322.115</v>
      </c>
      <c r="C9" s="472">
        <v>327.02700000000004</v>
      </c>
      <c r="D9" s="472">
        <f>C9+B9</f>
        <v>5649.142</v>
      </c>
      <c r="E9" s="473">
        <f t="shared" si="0"/>
        <v>0.4254428139100112</v>
      </c>
      <c r="F9" s="471">
        <v>4296.484</v>
      </c>
      <c r="G9" s="472">
        <v>182.67899999999997</v>
      </c>
      <c r="H9" s="472">
        <f>G9+F9</f>
        <v>4479.1630000000005</v>
      </c>
      <c r="I9" s="474">
        <f t="shared" si="1"/>
        <v>26.120482777697518</v>
      </c>
      <c r="J9" s="471">
        <v>5322.115</v>
      </c>
      <c r="K9" s="472">
        <v>327.02700000000004</v>
      </c>
      <c r="L9" s="472">
        <f>K9+J9</f>
        <v>5649.142</v>
      </c>
      <c r="M9" s="473">
        <f t="shared" si="2"/>
        <v>0.4254428139100112</v>
      </c>
      <c r="N9" s="471">
        <v>4296.484</v>
      </c>
      <c r="O9" s="472">
        <v>182.67899999999997</v>
      </c>
      <c r="P9" s="472">
        <f>O9+N9</f>
        <v>4479.1630000000005</v>
      </c>
      <c r="Q9" s="475">
        <f t="shared" si="3"/>
        <v>26.120482777697518</v>
      </c>
    </row>
    <row r="10" spans="1:17" s="96" customFormat="1" ht="17.25" customHeight="1">
      <c r="A10" s="476" t="s">
        <v>149</v>
      </c>
      <c r="B10" s="477">
        <v>2230.426</v>
      </c>
      <c r="C10" s="478">
        <v>0</v>
      </c>
      <c r="D10" s="478">
        <f>C10+B10</f>
        <v>2230.426</v>
      </c>
      <c r="E10" s="479">
        <f t="shared" si="0"/>
        <v>0.16797572333250796</v>
      </c>
      <c r="F10" s="477">
        <v>2414.367</v>
      </c>
      <c r="G10" s="478"/>
      <c r="H10" s="478">
        <f>G10+F10</f>
        <v>2414.367</v>
      </c>
      <c r="I10" s="480">
        <f t="shared" si="1"/>
        <v>-7.618601480222365</v>
      </c>
      <c r="J10" s="477">
        <v>2230.426</v>
      </c>
      <c r="K10" s="478"/>
      <c r="L10" s="478">
        <f>K10+J10</f>
        <v>2230.426</v>
      </c>
      <c r="M10" s="479">
        <f t="shared" si="2"/>
        <v>0.16797572333250796</v>
      </c>
      <c r="N10" s="477">
        <v>2414.367</v>
      </c>
      <c r="O10" s="478"/>
      <c r="P10" s="478">
        <f>O10+N10</f>
        <v>2414.367</v>
      </c>
      <c r="Q10" s="481">
        <f t="shared" si="3"/>
        <v>-7.618601480222365</v>
      </c>
    </row>
    <row r="11" spans="1:17" s="96" customFormat="1" ht="17.25" customHeight="1">
      <c r="A11" s="476" t="s">
        <v>145</v>
      </c>
      <c r="B11" s="477">
        <v>1438.8880000000004</v>
      </c>
      <c r="C11" s="478">
        <v>23.748</v>
      </c>
      <c r="D11" s="478">
        <f>C11+B11</f>
        <v>1462.6360000000004</v>
      </c>
      <c r="E11" s="479">
        <f t="shared" si="0"/>
        <v>0.11015265248529482</v>
      </c>
      <c r="F11" s="477">
        <v>1907.799999999997</v>
      </c>
      <c r="G11" s="478"/>
      <c r="H11" s="478">
        <f>G11+F11</f>
        <v>1907.799999999997</v>
      </c>
      <c r="I11" s="480">
        <f t="shared" si="1"/>
        <v>-23.33389244155557</v>
      </c>
      <c r="J11" s="477">
        <v>1438.8880000000004</v>
      </c>
      <c r="K11" s="478">
        <v>23.748</v>
      </c>
      <c r="L11" s="478">
        <f>K11+J11</f>
        <v>1462.6360000000004</v>
      </c>
      <c r="M11" s="479">
        <f t="shared" si="2"/>
        <v>0.11015265248529482</v>
      </c>
      <c r="N11" s="477">
        <v>1907.799999999997</v>
      </c>
      <c r="O11" s="478"/>
      <c r="P11" s="478">
        <f>O11+N11</f>
        <v>1907.799999999997</v>
      </c>
      <c r="Q11" s="481">
        <f t="shared" si="3"/>
        <v>-23.33389244155557</v>
      </c>
    </row>
    <row r="12" spans="1:17" s="96" customFormat="1" ht="17.25" customHeight="1">
      <c r="A12" s="476" t="s">
        <v>150</v>
      </c>
      <c r="B12" s="477">
        <v>972.709</v>
      </c>
      <c r="C12" s="478">
        <v>0</v>
      </c>
      <c r="D12" s="478">
        <f aca="true" t="shared" si="4" ref="D12:D19">C12+B12</f>
        <v>972.709</v>
      </c>
      <c r="E12" s="479">
        <f t="shared" si="0"/>
        <v>0.07325573584016706</v>
      </c>
      <c r="F12" s="477">
        <v>759.327</v>
      </c>
      <c r="G12" s="478"/>
      <c r="H12" s="478">
        <f aca="true" t="shared" si="5" ref="H12:H19">G12+F12</f>
        <v>759.327</v>
      </c>
      <c r="I12" s="480">
        <f t="shared" si="1"/>
        <v>28.101463532838935</v>
      </c>
      <c r="J12" s="477">
        <v>972.709</v>
      </c>
      <c r="K12" s="478"/>
      <c r="L12" s="478">
        <f aca="true" t="shared" si="6" ref="L12:L19">K12+J12</f>
        <v>972.709</v>
      </c>
      <c r="M12" s="479">
        <f t="shared" si="2"/>
        <v>0.07325573584016706</v>
      </c>
      <c r="N12" s="477">
        <v>759.327</v>
      </c>
      <c r="O12" s="478"/>
      <c r="P12" s="478">
        <f aca="true" t="shared" si="7" ref="P12:P19">O12+N12</f>
        <v>759.327</v>
      </c>
      <c r="Q12" s="481">
        <f aca="true" t="shared" si="8" ref="Q12:Q19">(L12/P12-1)*100</f>
        <v>28.101463532838935</v>
      </c>
    </row>
    <row r="13" spans="1:17" s="96" customFormat="1" ht="17.25" customHeight="1">
      <c r="A13" s="476" t="s">
        <v>428</v>
      </c>
      <c r="B13" s="477">
        <v>0</v>
      </c>
      <c r="C13" s="478">
        <v>750.648</v>
      </c>
      <c r="D13" s="478">
        <f t="shared" si="4"/>
        <v>750.648</v>
      </c>
      <c r="E13" s="479">
        <f t="shared" si="0"/>
        <v>0.056532088833299306</v>
      </c>
      <c r="F13" s="477"/>
      <c r="G13" s="478">
        <v>75.78899999999999</v>
      </c>
      <c r="H13" s="478">
        <f t="shared" si="5"/>
        <v>75.78899999999999</v>
      </c>
      <c r="I13" s="480">
        <f t="shared" si="1"/>
        <v>890.4445236116061</v>
      </c>
      <c r="J13" s="477"/>
      <c r="K13" s="478">
        <v>750.648</v>
      </c>
      <c r="L13" s="478">
        <f t="shared" si="6"/>
        <v>750.648</v>
      </c>
      <c r="M13" s="479">
        <f t="shared" si="2"/>
        <v>0.056532088833299306</v>
      </c>
      <c r="N13" s="477"/>
      <c r="O13" s="478">
        <v>75.78899999999999</v>
      </c>
      <c r="P13" s="478">
        <f t="shared" si="7"/>
        <v>75.78899999999999</v>
      </c>
      <c r="Q13" s="481">
        <f t="shared" si="8"/>
        <v>890.4445236116061</v>
      </c>
    </row>
    <row r="14" spans="1:17" s="96" customFormat="1" ht="17.25" customHeight="1">
      <c r="A14" s="476" t="s">
        <v>429</v>
      </c>
      <c r="B14" s="477">
        <v>569.308</v>
      </c>
      <c r="C14" s="478">
        <v>74.355</v>
      </c>
      <c r="D14" s="478">
        <f t="shared" si="4"/>
        <v>643.663</v>
      </c>
      <c r="E14" s="479">
        <f t="shared" si="0"/>
        <v>0.048474936181416496</v>
      </c>
      <c r="F14" s="477">
        <v>661.268</v>
      </c>
      <c r="G14" s="478"/>
      <c r="H14" s="478">
        <f t="shared" si="5"/>
        <v>661.268</v>
      </c>
      <c r="I14" s="480">
        <f t="shared" si="1"/>
        <v>-2.6623093813703425</v>
      </c>
      <c r="J14" s="477">
        <v>569.308</v>
      </c>
      <c r="K14" s="478">
        <v>74.355</v>
      </c>
      <c r="L14" s="478">
        <f t="shared" si="6"/>
        <v>643.663</v>
      </c>
      <c r="M14" s="479">
        <f t="shared" si="2"/>
        <v>0.048474936181416496</v>
      </c>
      <c r="N14" s="477">
        <v>661.268</v>
      </c>
      <c r="O14" s="478"/>
      <c r="P14" s="478">
        <f t="shared" si="7"/>
        <v>661.268</v>
      </c>
      <c r="Q14" s="481">
        <f t="shared" si="8"/>
        <v>-2.6623093813703425</v>
      </c>
    </row>
    <row r="15" spans="1:17" s="96" customFormat="1" ht="17.25" customHeight="1">
      <c r="A15" s="476" t="s">
        <v>151</v>
      </c>
      <c r="B15" s="477">
        <v>231.005</v>
      </c>
      <c r="C15" s="478">
        <v>0</v>
      </c>
      <c r="D15" s="478">
        <f t="shared" si="4"/>
        <v>231.005</v>
      </c>
      <c r="E15" s="479">
        <f t="shared" si="0"/>
        <v>0.017397229035361856</v>
      </c>
      <c r="F15" s="477">
        <v>313.362</v>
      </c>
      <c r="G15" s="478"/>
      <c r="H15" s="478">
        <f t="shared" si="5"/>
        <v>313.362</v>
      </c>
      <c r="I15" s="480">
        <f t="shared" si="1"/>
        <v>-26.281744436147335</v>
      </c>
      <c r="J15" s="477">
        <v>231.005</v>
      </c>
      <c r="K15" s="478"/>
      <c r="L15" s="478">
        <f t="shared" si="6"/>
        <v>231.005</v>
      </c>
      <c r="M15" s="479">
        <f t="shared" si="2"/>
        <v>0.017397229035361856</v>
      </c>
      <c r="N15" s="477">
        <v>313.362</v>
      </c>
      <c r="O15" s="478"/>
      <c r="P15" s="478">
        <f t="shared" si="7"/>
        <v>313.362</v>
      </c>
      <c r="Q15" s="481">
        <f t="shared" si="8"/>
        <v>-26.281744436147335</v>
      </c>
    </row>
    <row r="16" spans="1:17" s="96" customFormat="1" ht="17.25" customHeight="1">
      <c r="A16" s="476" t="s">
        <v>423</v>
      </c>
      <c r="B16" s="477">
        <v>200.87999999999997</v>
      </c>
      <c r="C16" s="478">
        <v>0</v>
      </c>
      <c r="D16" s="478">
        <f t="shared" si="4"/>
        <v>200.87999999999997</v>
      </c>
      <c r="E16" s="479">
        <f t="shared" si="0"/>
        <v>0.015128483663225856</v>
      </c>
      <c r="F16" s="477">
        <v>309.7</v>
      </c>
      <c r="G16" s="478"/>
      <c r="H16" s="478">
        <f t="shared" si="5"/>
        <v>309.7</v>
      </c>
      <c r="I16" s="480">
        <f t="shared" si="1"/>
        <v>-35.13722957701002</v>
      </c>
      <c r="J16" s="477">
        <v>200.87999999999997</v>
      </c>
      <c r="K16" s="478"/>
      <c r="L16" s="478">
        <f t="shared" si="6"/>
        <v>200.87999999999997</v>
      </c>
      <c r="M16" s="479">
        <f t="shared" si="2"/>
        <v>0.015128483663225856</v>
      </c>
      <c r="N16" s="477">
        <v>309.7</v>
      </c>
      <c r="O16" s="478"/>
      <c r="P16" s="478">
        <f t="shared" si="7"/>
        <v>309.7</v>
      </c>
      <c r="Q16" s="481">
        <f t="shared" si="8"/>
        <v>-35.13722957701002</v>
      </c>
    </row>
    <row r="17" spans="1:17" s="96" customFormat="1" ht="17.25" customHeight="1">
      <c r="A17" s="476" t="s">
        <v>430</v>
      </c>
      <c r="B17" s="477">
        <v>168.7</v>
      </c>
      <c r="C17" s="478">
        <v>0</v>
      </c>
      <c r="D17" s="478">
        <f t="shared" si="4"/>
        <v>168.7</v>
      </c>
      <c r="E17" s="479">
        <f t="shared" si="0"/>
        <v>0.01270497408396158</v>
      </c>
      <c r="F17" s="477">
        <v>279.50000000000006</v>
      </c>
      <c r="G17" s="478"/>
      <c r="H17" s="478">
        <f t="shared" si="5"/>
        <v>279.50000000000006</v>
      </c>
      <c r="I17" s="480">
        <f t="shared" si="1"/>
        <v>-39.64221824686942</v>
      </c>
      <c r="J17" s="477">
        <v>168.7</v>
      </c>
      <c r="K17" s="478"/>
      <c r="L17" s="478">
        <f t="shared" si="6"/>
        <v>168.7</v>
      </c>
      <c r="M17" s="479">
        <f t="shared" si="2"/>
        <v>0.01270497408396158</v>
      </c>
      <c r="N17" s="477">
        <v>279.50000000000006</v>
      </c>
      <c r="O17" s="478"/>
      <c r="P17" s="478">
        <f t="shared" si="7"/>
        <v>279.50000000000006</v>
      </c>
      <c r="Q17" s="481">
        <f t="shared" si="8"/>
        <v>-39.64221824686942</v>
      </c>
    </row>
    <row r="18" spans="1:17" s="96" customFormat="1" ht="17.25" customHeight="1">
      <c r="A18" s="476" t="s">
        <v>147</v>
      </c>
      <c r="B18" s="477">
        <v>160.34399999999997</v>
      </c>
      <c r="C18" s="478">
        <v>0</v>
      </c>
      <c r="D18" s="478">
        <f t="shared" si="4"/>
        <v>160.34399999999997</v>
      </c>
      <c r="E18" s="479">
        <f t="shared" si="0"/>
        <v>0.012075674952689599</v>
      </c>
      <c r="F18" s="477">
        <v>107.068</v>
      </c>
      <c r="G18" s="478"/>
      <c r="H18" s="478">
        <f t="shared" si="5"/>
        <v>107.068</v>
      </c>
      <c r="I18" s="480">
        <f t="shared" si="1"/>
        <v>49.75903164344153</v>
      </c>
      <c r="J18" s="477">
        <v>160.34399999999997</v>
      </c>
      <c r="K18" s="478"/>
      <c r="L18" s="478">
        <f t="shared" si="6"/>
        <v>160.34399999999997</v>
      </c>
      <c r="M18" s="479">
        <f t="shared" si="2"/>
        <v>0.012075674952689599</v>
      </c>
      <c r="N18" s="477">
        <v>107.068</v>
      </c>
      <c r="O18" s="478"/>
      <c r="P18" s="478">
        <f t="shared" si="7"/>
        <v>107.068</v>
      </c>
      <c r="Q18" s="481">
        <f t="shared" si="8"/>
        <v>49.75903164344153</v>
      </c>
    </row>
    <row r="19" spans="1:17" s="96" customFormat="1" ht="17.25" customHeight="1">
      <c r="A19" s="476" t="s">
        <v>419</v>
      </c>
      <c r="B19" s="477">
        <v>0</v>
      </c>
      <c r="C19" s="478">
        <v>96.73399999999997</v>
      </c>
      <c r="D19" s="478">
        <f t="shared" si="4"/>
        <v>96.73399999999997</v>
      </c>
      <c r="E19" s="479">
        <f t="shared" si="0"/>
        <v>0.0072851390814341384</v>
      </c>
      <c r="F19" s="477"/>
      <c r="G19" s="478">
        <v>179.64299999999997</v>
      </c>
      <c r="H19" s="478">
        <f t="shared" si="5"/>
        <v>179.64299999999997</v>
      </c>
      <c r="I19" s="480">
        <f t="shared" si="1"/>
        <v>-46.15209053511688</v>
      </c>
      <c r="J19" s="477"/>
      <c r="K19" s="478">
        <v>96.73399999999997</v>
      </c>
      <c r="L19" s="478">
        <f t="shared" si="6"/>
        <v>96.73399999999997</v>
      </c>
      <c r="M19" s="479">
        <f t="shared" si="2"/>
        <v>0.0072851390814341384</v>
      </c>
      <c r="N19" s="477"/>
      <c r="O19" s="478">
        <v>179.64299999999997</v>
      </c>
      <c r="P19" s="478">
        <f t="shared" si="7"/>
        <v>179.64299999999997</v>
      </c>
      <c r="Q19" s="481">
        <f t="shared" si="8"/>
        <v>-46.15209053511688</v>
      </c>
    </row>
    <row r="20" spans="1:17" s="96" customFormat="1" ht="17.25" customHeight="1">
      <c r="A20" s="476" t="s">
        <v>420</v>
      </c>
      <c r="B20" s="477">
        <v>0</v>
      </c>
      <c r="C20" s="478">
        <v>93.511</v>
      </c>
      <c r="D20" s="478">
        <f>C20+B20</f>
        <v>93.511</v>
      </c>
      <c r="E20" s="479">
        <f t="shared" si="0"/>
        <v>0.007042411568259225</v>
      </c>
      <c r="F20" s="477"/>
      <c r="G20" s="478">
        <v>60.50600000000001</v>
      </c>
      <c r="H20" s="478">
        <f>G20+F20</f>
        <v>60.50600000000001</v>
      </c>
      <c r="I20" s="480">
        <f t="shared" si="1"/>
        <v>54.54830925858589</v>
      </c>
      <c r="J20" s="477"/>
      <c r="K20" s="478">
        <v>93.511</v>
      </c>
      <c r="L20" s="478">
        <f>K20+J20</f>
        <v>93.511</v>
      </c>
      <c r="M20" s="479">
        <f t="shared" si="2"/>
        <v>0.007042411568259225</v>
      </c>
      <c r="N20" s="477"/>
      <c r="O20" s="478">
        <v>60.50600000000001</v>
      </c>
      <c r="P20" s="478">
        <f>O20+N20</f>
        <v>60.50600000000001</v>
      </c>
      <c r="Q20" s="481">
        <f t="shared" si="3"/>
        <v>54.54830925858589</v>
      </c>
    </row>
    <row r="21" spans="1:17" s="96" customFormat="1" ht="17.25" customHeight="1">
      <c r="A21" s="476" t="s">
        <v>431</v>
      </c>
      <c r="B21" s="477">
        <v>0</v>
      </c>
      <c r="C21" s="478">
        <v>78.095</v>
      </c>
      <c r="D21" s="478">
        <f>C21+B21</f>
        <v>78.095</v>
      </c>
      <c r="E21" s="479">
        <f t="shared" si="0"/>
        <v>0.005881416426123175</v>
      </c>
      <c r="F21" s="477"/>
      <c r="G21" s="478"/>
      <c r="H21" s="478">
        <f>G21+F21</f>
        <v>0</v>
      </c>
      <c r="I21" s="480" t="e">
        <f t="shared" si="1"/>
        <v>#DIV/0!</v>
      </c>
      <c r="J21" s="477"/>
      <c r="K21" s="478">
        <v>78.095</v>
      </c>
      <c r="L21" s="478">
        <f>K21+J21</f>
        <v>78.095</v>
      </c>
      <c r="M21" s="479">
        <f t="shared" si="2"/>
        <v>0.005881416426123175</v>
      </c>
      <c r="N21" s="477"/>
      <c r="O21" s="478"/>
      <c r="P21" s="478">
        <f>O21+N21</f>
        <v>0</v>
      </c>
      <c r="Q21" s="481" t="e">
        <f t="shared" si="3"/>
        <v>#DIV/0!</v>
      </c>
    </row>
    <row r="22" spans="1:17" s="96" customFormat="1" ht="17.25" customHeight="1">
      <c r="A22" s="476" t="s">
        <v>417</v>
      </c>
      <c r="B22" s="477">
        <v>58.49800000000001</v>
      </c>
      <c r="C22" s="478">
        <v>0</v>
      </c>
      <c r="D22" s="478">
        <f>C22+B22</f>
        <v>58.49800000000001</v>
      </c>
      <c r="E22" s="479">
        <f>(D22/$D$8)</f>
        <v>0.0044055457852020434</v>
      </c>
      <c r="F22" s="477">
        <v>199.85700000000003</v>
      </c>
      <c r="G22" s="478">
        <v>1.3909999999999998</v>
      </c>
      <c r="H22" s="478">
        <f>G22+F22</f>
        <v>201.24800000000002</v>
      </c>
      <c r="I22" s="480">
        <f t="shared" si="1"/>
        <v>-70.93238193671489</v>
      </c>
      <c r="J22" s="477">
        <v>58.49800000000001</v>
      </c>
      <c r="K22" s="478"/>
      <c r="L22" s="478">
        <f>K22+J22</f>
        <v>58.49800000000001</v>
      </c>
      <c r="M22" s="479">
        <f>(L22/$L$8)</f>
        <v>0.0044055457852020434</v>
      </c>
      <c r="N22" s="477">
        <v>199.85700000000003</v>
      </c>
      <c r="O22" s="478">
        <v>1.3909999999999998</v>
      </c>
      <c r="P22" s="478">
        <f>O22+N22</f>
        <v>201.24800000000002</v>
      </c>
      <c r="Q22" s="481">
        <f t="shared" si="3"/>
        <v>-70.93238193671489</v>
      </c>
    </row>
    <row r="23" spans="1:17" s="96" customFormat="1" ht="17.25" customHeight="1" thickBot="1">
      <c r="A23" s="482" t="s">
        <v>148</v>
      </c>
      <c r="B23" s="483">
        <v>68.321</v>
      </c>
      <c r="C23" s="484">
        <v>412.9520000000001</v>
      </c>
      <c r="D23" s="484">
        <f>C23+B23</f>
        <v>481.27300000000014</v>
      </c>
      <c r="E23" s="485">
        <f>(D23/$D$8)</f>
        <v>0.0362451748210459</v>
      </c>
      <c r="F23" s="483">
        <v>173.624</v>
      </c>
      <c r="G23" s="484">
        <v>393.55200000000013</v>
      </c>
      <c r="H23" s="484">
        <f>G23+F23</f>
        <v>567.1760000000002</v>
      </c>
      <c r="I23" s="486">
        <f>(D23/H23-1)*100</f>
        <v>-15.145739594058982</v>
      </c>
      <c r="J23" s="483">
        <v>68.321</v>
      </c>
      <c r="K23" s="484">
        <v>412.9520000000001</v>
      </c>
      <c r="L23" s="484">
        <f>K23+J23</f>
        <v>481.27300000000014</v>
      </c>
      <c r="M23" s="485">
        <f>(L23/$L$8)</f>
        <v>0.0362451748210459</v>
      </c>
      <c r="N23" s="483">
        <v>173.624</v>
      </c>
      <c r="O23" s="484">
        <v>393.55200000000013</v>
      </c>
      <c r="P23" s="484">
        <f>O23+N23</f>
        <v>567.1760000000002</v>
      </c>
      <c r="Q23" s="487">
        <f>(L23/P23-1)*100</f>
        <v>-15.145739594058982</v>
      </c>
    </row>
    <row r="24" s="95" customFormat="1" ht="9.75" customHeight="1" thickTop="1">
      <c r="A24" s="110"/>
    </row>
    <row r="25" ht="14.25">
      <c r="A25" s="110" t="s">
        <v>39</v>
      </c>
    </row>
    <row r="26" ht="14.25">
      <c r="A26" s="93" t="s">
        <v>28</v>
      </c>
    </row>
  </sheetData>
  <sheetProtection/>
  <mergeCells count="14"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  <mergeCell ref="I6:I7"/>
    <mergeCell ref="Q6:Q7"/>
    <mergeCell ref="M6:M7"/>
    <mergeCell ref="N6:P6"/>
  </mergeCells>
  <conditionalFormatting sqref="Q24:Q65536 I24:I65536 Q3 I3">
    <cfRule type="cellIs" priority="8" dxfId="91" operator="lessThan" stopIfTrue="1">
      <formula>0</formula>
    </cfRule>
  </conditionalFormatting>
  <conditionalFormatting sqref="Q8:Q23 I8:I23">
    <cfRule type="cellIs" priority="9" dxfId="91" operator="lessThan" stopIfTrue="1">
      <formula>0</formula>
    </cfRule>
    <cfRule type="cellIs" priority="10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9.8515625" style="117" customWidth="1"/>
    <col min="2" max="2" width="10.7109375" style="117" bestFit="1" customWidth="1"/>
    <col min="3" max="3" width="12.28125" style="117" bestFit="1" customWidth="1"/>
    <col min="4" max="4" width="9.7109375" style="117" bestFit="1" customWidth="1"/>
    <col min="5" max="5" width="11.7109375" style="117" bestFit="1" customWidth="1"/>
    <col min="6" max="6" width="12.7109375" style="117" bestFit="1" customWidth="1"/>
    <col min="7" max="7" width="10.7109375" style="117" customWidth="1"/>
    <col min="8" max="8" width="10.28125" style="117" bestFit="1" customWidth="1"/>
    <col min="9" max="9" width="11.7109375" style="117" bestFit="1" customWidth="1"/>
    <col min="10" max="10" width="9.7109375" style="117" bestFit="1" customWidth="1"/>
    <col min="11" max="11" width="11.7109375" style="117" bestFit="1" customWidth="1"/>
    <col min="12" max="12" width="12.7109375" style="117" bestFit="1" customWidth="1"/>
    <col min="13" max="13" width="9.28125" style="117" customWidth="1"/>
    <col min="14" max="14" width="11.140625" style="117" customWidth="1"/>
    <col min="15" max="15" width="12.28125" style="117" bestFit="1" customWidth="1"/>
    <col min="16" max="16" width="9.28125" style="117" customWidth="1"/>
    <col min="17" max="17" width="10.7109375" style="117" bestFit="1" customWidth="1"/>
    <col min="18" max="18" width="12.7109375" style="117" bestFit="1" customWidth="1"/>
    <col min="19" max="19" width="10.140625" style="117" customWidth="1"/>
    <col min="20" max="20" width="11.140625" style="117" bestFit="1" customWidth="1"/>
    <col min="21" max="21" width="11.7109375" style="117" bestFit="1" customWidth="1"/>
    <col min="22" max="22" width="10.28125" style="117" customWidth="1"/>
    <col min="23" max="23" width="11.7109375" style="117" bestFit="1" customWidth="1"/>
    <col min="24" max="24" width="12.7109375" style="117" customWidth="1"/>
    <col min="25" max="25" width="9.8515625" style="117" bestFit="1" customWidth="1"/>
    <col min="26" max="16384" width="8.00390625" style="117" customWidth="1"/>
  </cols>
  <sheetData>
    <row r="1" spans="24:25" ht="18.75" thickBot="1">
      <c r="X1" s="595" t="s">
        <v>27</v>
      </c>
      <c r="Y1" s="596"/>
    </row>
    <row r="2" ht="5.25" customHeight="1" thickBot="1"/>
    <row r="3" spans="1:25" ht="24" customHeight="1" thickTop="1">
      <c r="A3" s="597" t="s">
        <v>44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9"/>
    </row>
    <row r="4" spans="1:25" ht="21" customHeight="1" thickBot="1">
      <c r="A4" s="611" t="s">
        <v>43</v>
      </c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3"/>
    </row>
    <row r="5" spans="1:25" s="136" customFormat="1" ht="19.5" customHeight="1" thickBot="1" thickTop="1">
      <c r="A5" s="600" t="s">
        <v>42</v>
      </c>
      <c r="B5" s="615" t="s">
        <v>35</v>
      </c>
      <c r="C5" s="616"/>
      <c r="D5" s="616"/>
      <c r="E5" s="616"/>
      <c r="F5" s="616"/>
      <c r="G5" s="616"/>
      <c r="H5" s="616"/>
      <c r="I5" s="616"/>
      <c r="J5" s="617"/>
      <c r="K5" s="617"/>
      <c r="L5" s="617"/>
      <c r="M5" s="618"/>
      <c r="N5" s="619" t="s">
        <v>34</v>
      </c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8"/>
    </row>
    <row r="6" spans="1:25" s="135" customFormat="1" ht="26.25" customHeight="1" thickBot="1">
      <c r="A6" s="601"/>
      <c r="B6" s="607" t="s">
        <v>426</v>
      </c>
      <c r="C6" s="608"/>
      <c r="D6" s="608"/>
      <c r="E6" s="608"/>
      <c r="F6" s="609"/>
      <c r="G6" s="604" t="s">
        <v>33</v>
      </c>
      <c r="H6" s="607" t="s">
        <v>142</v>
      </c>
      <c r="I6" s="608"/>
      <c r="J6" s="608"/>
      <c r="K6" s="608"/>
      <c r="L6" s="609"/>
      <c r="M6" s="604" t="s">
        <v>32</v>
      </c>
      <c r="N6" s="614" t="s">
        <v>427</v>
      </c>
      <c r="O6" s="608"/>
      <c r="P6" s="608"/>
      <c r="Q6" s="608"/>
      <c r="R6" s="608"/>
      <c r="S6" s="604" t="s">
        <v>33</v>
      </c>
      <c r="T6" s="614" t="s">
        <v>143</v>
      </c>
      <c r="U6" s="608"/>
      <c r="V6" s="608"/>
      <c r="W6" s="608"/>
      <c r="X6" s="608"/>
      <c r="Y6" s="604" t="s">
        <v>32</v>
      </c>
    </row>
    <row r="7" spans="1:25" s="130" customFormat="1" ht="26.25" customHeight="1">
      <c r="A7" s="602"/>
      <c r="B7" s="587" t="s">
        <v>21</v>
      </c>
      <c r="C7" s="588"/>
      <c r="D7" s="589" t="s">
        <v>20</v>
      </c>
      <c r="E7" s="590"/>
      <c r="F7" s="591" t="s">
        <v>16</v>
      </c>
      <c r="G7" s="605"/>
      <c r="H7" s="587" t="s">
        <v>21</v>
      </c>
      <c r="I7" s="588"/>
      <c r="J7" s="589" t="s">
        <v>20</v>
      </c>
      <c r="K7" s="590"/>
      <c r="L7" s="591" t="s">
        <v>16</v>
      </c>
      <c r="M7" s="605"/>
      <c r="N7" s="588" t="s">
        <v>21</v>
      </c>
      <c r="O7" s="588"/>
      <c r="P7" s="593" t="s">
        <v>20</v>
      </c>
      <c r="Q7" s="588"/>
      <c r="R7" s="591" t="s">
        <v>16</v>
      </c>
      <c r="S7" s="605"/>
      <c r="T7" s="594" t="s">
        <v>21</v>
      </c>
      <c r="U7" s="590"/>
      <c r="V7" s="589" t="s">
        <v>20</v>
      </c>
      <c r="W7" s="610"/>
      <c r="X7" s="591" t="s">
        <v>16</v>
      </c>
      <c r="Y7" s="605"/>
    </row>
    <row r="8" spans="1:25" s="130" customFormat="1" ht="31.5" thickBot="1">
      <c r="A8" s="603"/>
      <c r="B8" s="133" t="s">
        <v>18</v>
      </c>
      <c r="C8" s="131" t="s">
        <v>17</v>
      </c>
      <c r="D8" s="132" t="s">
        <v>18</v>
      </c>
      <c r="E8" s="131" t="s">
        <v>17</v>
      </c>
      <c r="F8" s="592"/>
      <c r="G8" s="606"/>
      <c r="H8" s="133" t="s">
        <v>18</v>
      </c>
      <c r="I8" s="131" t="s">
        <v>17</v>
      </c>
      <c r="J8" s="132" t="s">
        <v>18</v>
      </c>
      <c r="K8" s="131" t="s">
        <v>17</v>
      </c>
      <c r="L8" s="592"/>
      <c r="M8" s="606"/>
      <c r="N8" s="134" t="s">
        <v>18</v>
      </c>
      <c r="O8" s="131" t="s">
        <v>17</v>
      </c>
      <c r="P8" s="132" t="s">
        <v>18</v>
      </c>
      <c r="Q8" s="131" t="s">
        <v>17</v>
      </c>
      <c r="R8" s="592"/>
      <c r="S8" s="606"/>
      <c r="T8" s="133" t="s">
        <v>18</v>
      </c>
      <c r="U8" s="131" t="s">
        <v>17</v>
      </c>
      <c r="V8" s="132" t="s">
        <v>18</v>
      </c>
      <c r="W8" s="131" t="s">
        <v>17</v>
      </c>
      <c r="X8" s="592"/>
      <c r="Y8" s="606"/>
    </row>
    <row r="9" spans="1:25" s="119" customFormat="1" ht="18" customHeight="1" thickBot="1" thickTop="1">
      <c r="A9" s="129" t="s">
        <v>23</v>
      </c>
      <c r="B9" s="128">
        <f>SUM(B10:B46)</f>
        <v>540371</v>
      </c>
      <c r="C9" s="122">
        <f>SUM(C10:C46)</f>
        <v>513548</v>
      </c>
      <c r="D9" s="123">
        <f>SUM(D10:D46)</f>
        <v>6030</v>
      </c>
      <c r="E9" s="122">
        <f>SUM(E10:E46)</f>
        <v>5677</v>
      </c>
      <c r="F9" s="121">
        <f>SUM(B9:E9)</f>
        <v>1065626</v>
      </c>
      <c r="G9" s="125">
        <f aca="true" t="shared" si="0" ref="G9:G46">F9/$F$9</f>
        <v>1</v>
      </c>
      <c r="H9" s="124">
        <f>SUM(H10:H46)</f>
        <v>500267</v>
      </c>
      <c r="I9" s="122">
        <f>SUM(I10:I46)</f>
        <v>493422</v>
      </c>
      <c r="J9" s="123">
        <f>SUM(J10:J46)</f>
        <v>5930</v>
      </c>
      <c r="K9" s="122">
        <f>SUM(K10:K46)</f>
        <v>6240</v>
      </c>
      <c r="L9" s="121">
        <f>SUM(H9:K9)</f>
        <v>1005859</v>
      </c>
      <c r="M9" s="127">
        <f>IF(ISERROR(F9/L9-1),"         /0",(F9/L9-1))</f>
        <v>0.05941886487072234</v>
      </c>
      <c r="N9" s="126">
        <f>SUM(N10:N46)</f>
        <v>540371</v>
      </c>
      <c r="O9" s="122">
        <f>SUM(O10:O46)</f>
        <v>513548</v>
      </c>
      <c r="P9" s="123">
        <f>SUM(P10:P46)</f>
        <v>6030</v>
      </c>
      <c r="Q9" s="122">
        <f>SUM(Q10:Q46)</f>
        <v>5677</v>
      </c>
      <c r="R9" s="121">
        <f>SUM(N9:Q9)</f>
        <v>1065626</v>
      </c>
      <c r="S9" s="125">
        <f aca="true" t="shared" si="1" ref="S9:S46">R9/$R$9</f>
        <v>1</v>
      </c>
      <c r="T9" s="124">
        <f>SUM(T10:T46)</f>
        <v>500267</v>
      </c>
      <c r="U9" s="122">
        <f>SUM(U10:U46)</f>
        <v>493422</v>
      </c>
      <c r="V9" s="123">
        <f>SUM(V10:V46)</f>
        <v>5930</v>
      </c>
      <c r="W9" s="122">
        <f>SUM(W10:W46)</f>
        <v>6240</v>
      </c>
      <c r="X9" s="121">
        <f>SUM(T9:W9)</f>
        <v>1005859</v>
      </c>
      <c r="Y9" s="120">
        <f>IF(ISERROR(R9/X9-1),"         /0",(R9/X9-1))</f>
        <v>0.05941886487072234</v>
      </c>
    </row>
    <row r="10" spans="1:25" ht="19.5" customHeight="1" thickTop="1">
      <c r="A10" s="443" t="s">
        <v>144</v>
      </c>
      <c r="B10" s="444">
        <v>160397</v>
      </c>
      <c r="C10" s="445">
        <v>155098</v>
      </c>
      <c r="D10" s="446">
        <v>3188</v>
      </c>
      <c r="E10" s="445">
        <v>3792</v>
      </c>
      <c r="F10" s="447">
        <f>SUM(B10:E10)</f>
        <v>322475</v>
      </c>
      <c r="G10" s="448">
        <f t="shared" si="0"/>
        <v>0.30261555179772265</v>
      </c>
      <c r="H10" s="449">
        <v>147444</v>
      </c>
      <c r="I10" s="445">
        <v>146174</v>
      </c>
      <c r="J10" s="446">
        <v>5122</v>
      </c>
      <c r="K10" s="445">
        <v>5627</v>
      </c>
      <c r="L10" s="447">
        <f>SUM(H10:K10)</f>
        <v>304367</v>
      </c>
      <c r="M10" s="450">
        <f>IF(ISERROR(F10/L10-1),"         /0",(F10/L10-1))</f>
        <v>0.05949396616584579</v>
      </c>
      <c r="N10" s="444">
        <v>160397</v>
      </c>
      <c r="O10" s="445">
        <v>155098</v>
      </c>
      <c r="P10" s="446">
        <v>3188</v>
      </c>
      <c r="Q10" s="445">
        <v>3792</v>
      </c>
      <c r="R10" s="447">
        <f>SUM(N10:Q10)</f>
        <v>322475</v>
      </c>
      <c r="S10" s="448">
        <f t="shared" si="1"/>
        <v>0.30261555179772265</v>
      </c>
      <c r="T10" s="449">
        <v>147444</v>
      </c>
      <c r="U10" s="445">
        <v>146174</v>
      </c>
      <c r="V10" s="446">
        <v>5122</v>
      </c>
      <c r="W10" s="445">
        <v>5627</v>
      </c>
      <c r="X10" s="447">
        <f>SUM(T10:W10)</f>
        <v>304367</v>
      </c>
      <c r="Y10" s="451">
        <f>IF(ISERROR(R10/X10-1),"         /0",IF(R10/X10&gt;5,"  *  ",(R10/X10-1)))</f>
        <v>0.05949396616584579</v>
      </c>
    </row>
    <row r="11" spans="1:25" ht="19.5" customHeight="1">
      <c r="A11" s="452" t="s">
        <v>147</v>
      </c>
      <c r="B11" s="453">
        <v>80874</v>
      </c>
      <c r="C11" s="454">
        <v>74560</v>
      </c>
      <c r="D11" s="455">
        <v>0</v>
      </c>
      <c r="E11" s="454">
        <v>0</v>
      </c>
      <c r="F11" s="456">
        <f>SUM(B11:E11)</f>
        <v>155434</v>
      </c>
      <c r="G11" s="457">
        <f t="shared" si="0"/>
        <v>0.14586168130282107</v>
      </c>
      <c r="H11" s="458">
        <v>76325</v>
      </c>
      <c r="I11" s="454">
        <v>70508</v>
      </c>
      <c r="J11" s="455"/>
      <c r="K11" s="454"/>
      <c r="L11" s="456">
        <f>SUM(H11:K11)</f>
        <v>146833</v>
      </c>
      <c r="M11" s="459">
        <f>IF(ISERROR(F11/L11-1),"         /0",(F11/L11-1))</f>
        <v>0.05857675045800326</v>
      </c>
      <c r="N11" s="453">
        <v>80874</v>
      </c>
      <c r="O11" s="454">
        <v>74560</v>
      </c>
      <c r="P11" s="455"/>
      <c r="Q11" s="454"/>
      <c r="R11" s="456">
        <f>SUM(N11:Q11)</f>
        <v>155434</v>
      </c>
      <c r="S11" s="457">
        <f t="shared" si="1"/>
        <v>0.14586168130282107</v>
      </c>
      <c r="T11" s="458">
        <v>76325</v>
      </c>
      <c r="U11" s="454">
        <v>70508</v>
      </c>
      <c r="V11" s="455"/>
      <c r="W11" s="454"/>
      <c r="X11" s="456">
        <f>SUM(T11:W11)</f>
        <v>146833</v>
      </c>
      <c r="Y11" s="460">
        <f>IF(ISERROR(R11/X11-1),"         /0",IF(R11/X11&gt;5,"  *  ",(R11/X11-1)))</f>
        <v>0.05857675045800326</v>
      </c>
    </row>
    <row r="12" spans="1:25" ht="19.5" customHeight="1">
      <c r="A12" s="452" t="s">
        <v>154</v>
      </c>
      <c r="B12" s="453">
        <v>29301</v>
      </c>
      <c r="C12" s="454">
        <v>26166</v>
      </c>
      <c r="D12" s="455">
        <v>0</v>
      </c>
      <c r="E12" s="454">
        <v>0</v>
      </c>
      <c r="F12" s="456">
        <f>SUM(B12:E12)</f>
        <v>55467</v>
      </c>
      <c r="G12" s="457">
        <f>F12/$F$9</f>
        <v>0.052051094849412456</v>
      </c>
      <c r="H12" s="458">
        <v>26281</v>
      </c>
      <c r="I12" s="454">
        <v>24344</v>
      </c>
      <c r="J12" s="455"/>
      <c r="K12" s="454"/>
      <c r="L12" s="456">
        <f>SUM(H12:K12)</f>
        <v>50625</v>
      </c>
      <c r="M12" s="459">
        <f>IF(ISERROR(F12/L12-1),"         /0",(F12/L12-1))</f>
        <v>0.09564444444444442</v>
      </c>
      <c r="N12" s="453">
        <v>29301</v>
      </c>
      <c r="O12" s="454">
        <v>26166</v>
      </c>
      <c r="P12" s="455"/>
      <c r="Q12" s="454"/>
      <c r="R12" s="456">
        <f>SUM(N12:Q12)</f>
        <v>55467</v>
      </c>
      <c r="S12" s="457">
        <f>R12/$R$9</f>
        <v>0.052051094849412456</v>
      </c>
      <c r="T12" s="458">
        <v>26281</v>
      </c>
      <c r="U12" s="454">
        <v>24344</v>
      </c>
      <c r="V12" s="455"/>
      <c r="W12" s="454"/>
      <c r="X12" s="456">
        <f>SUM(T12:W12)</f>
        <v>50625</v>
      </c>
      <c r="Y12" s="460">
        <f>IF(ISERROR(R12/X12-1),"         /0",IF(R12/X12&gt;5,"  *  ",(R12/X12-1)))</f>
        <v>0.09564444444444442</v>
      </c>
    </row>
    <row r="13" spans="1:25" ht="19.5" customHeight="1">
      <c r="A13" s="452" t="s">
        <v>153</v>
      </c>
      <c r="B13" s="453">
        <v>25714</v>
      </c>
      <c r="C13" s="454">
        <v>24828</v>
      </c>
      <c r="D13" s="455">
        <v>0</v>
      </c>
      <c r="E13" s="454">
        <v>0</v>
      </c>
      <c r="F13" s="456">
        <f aca="true" t="shared" si="2" ref="F13:F19">SUM(B13:E13)</f>
        <v>50542</v>
      </c>
      <c r="G13" s="457">
        <f aca="true" t="shared" si="3" ref="G13:G19">F13/$F$9</f>
        <v>0.047429398306723</v>
      </c>
      <c r="H13" s="458">
        <v>32156</v>
      </c>
      <c r="I13" s="454">
        <v>31611</v>
      </c>
      <c r="J13" s="455"/>
      <c r="K13" s="454"/>
      <c r="L13" s="456">
        <f aca="true" t="shared" si="4" ref="L13:L19">SUM(H13:K13)</f>
        <v>63767</v>
      </c>
      <c r="M13" s="459">
        <f aca="true" t="shared" si="5" ref="M13:M19">IF(ISERROR(F13/L13-1),"         /0",(F13/L13-1))</f>
        <v>-0.2073956748788558</v>
      </c>
      <c r="N13" s="453">
        <v>25714</v>
      </c>
      <c r="O13" s="454">
        <v>24828</v>
      </c>
      <c r="P13" s="455"/>
      <c r="Q13" s="454"/>
      <c r="R13" s="456">
        <f aca="true" t="shared" si="6" ref="R13:R19">SUM(N13:Q13)</f>
        <v>50542</v>
      </c>
      <c r="S13" s="457">
        <f aca="true" t="shared" si="7" ref="S13:S19">R13/$R$9</f>
        <v>0.047429398306723</v>
      </c>
      <c r="T13" s="458">
        <v>32156</v>
      </c>
      <c r="U13" s="454">
        <v>31611</v>
      </c>
      <c r="V13" s="455"/>
      <c r="W13" s="454"/>
      <c r="X13" s="456">
        <f aca="true" t="shared" si="8" ref="X13:X19">SUM(T13:W13)</f>
        <v>63767</v>
      </c>
      <c r="Y13" s="460">
        <f aca="true" t="shared" si="9" ref="Y13:Y19">IF(ISERROR(R13/X13-1),"         /0",IF(R13/X13&gt;5,"  *  ",(R13/X13-1)))</f>
        <v>-0.2073956748788558</v>
      </c>
    </row>
    <row r="14" spans="1:25" ht="19.5" customHeight="1">
      <c r="A14" s="452" t="s">
        <v>155</v>
      </c>
      <c r="B14" s="453">
        <v>25651</v>
      </c>
      <c r="C14" s="454">
        <v>24782</v>
      </c>
      <c r="D14" s="455">
        <v>0</v>
      </c>
      <c r="E14" s="454">
        <v>0</v>
      </c>
      <c r="F14" s="456">
        <f t="shared" si="2"/>
        <v>50433</v>
      </c>
      <c r="G14" s="457">
        <f t="shared" si="3"/>
        <v>0.04732711101268175</v>
      </c>
      <c r="H14" s="458">
        <v>24511</v>
      </c>
      <c r="I14" s="454">
        <v>23859</v>
      </c>
      <c r="J14" s="455"/>
      <c r="K14" s="454"/>
      <c r="L14" s="456">
        <f t="shared" si="4"/>
        <v>48370</v>
      </c>
      <c r="M14" s="459">
        <f t="shared" si="5"/>
        <v>0.04265040314244373</v>
      </c>
      <c r="N14" s="453">
        <v>25651</v>
      </c>
      <c r="O14" s="454">
        <v>24782</v>
      </c>
      <c r="P14" s="455"/>
      <c r="Q14" s="454"/>
      <c r="R14" s="456">
        <f t="shared" si="6"/>
        <v>50433</v>
      </c>
      <c r="S14" s="457">
        <f t="shared" si="7"/>
        <v>0.04732711101268175</v>
      </c>
      <c r="T14" s="458">
        <v>24511</v>
      </c>
      <c r="U14" s="454">
        <v>23859</v>
      </c>
      <c r="V14" s="455"/>
      <c r="W14" s="454"/>
      <c r="X14" s="456">
        <f t="shared" si="8"/>
        <v>48370</v>
      </c>
      <c r="Y14" s="460">
        <f t="shared" si="9"/>
        <v>0.04265040314244373</v>
      </c>
    </row>
    <row r="15" spans="1:25" ht="19.5" customHeight="1">
      <c r="A15" s="452" t="s">
        <v>156</v>
      </c>
      <c r="B15" s="453">
        <v>20146</v>
      </c>
      <c r="C15" s="454">
        <v>21099</v>
      </c>
      <c r="D15" s="455">
        <v>0</v>
      </c>
      <c r="E15" s="454">
        <v>0</v>
      </c>
      <c r="F15" s="456">
        <f t="shared" si="2"/>
        <v>41245</v>
      </c>
      <c r="G15" s="457">
        <f t="shared" si="3"/>
        <v>0.03870494901588362</v>
      </c>
      <c r="H15" s="458">
        <v>18737</v>
      </c>
      <c r="I15" s="454">
        <v>20949</v>
      </c>
      <c r="J15" s="455"/>
      <c r="K15" s="454"/>
      <c r="L15" s="456">
        <f t="shared" si="4"/>
        <v>39686</v>
      </c>
      <c r="M15" s="459">
        <f t="shared" si="5"/>
        <v>0.039283374489744505</v>
      </c>
      <c r="N15" s="453">
        <v>20146</v>
      </c>
      <c r="O15" s="454">
        <v>21099</v>
      </c>
      <c r="P15" s="455"/>
      <c r="Q15" s="454"/>
      <c r="R15" s="456">
        <f t="shared" si="6"/>
        <v>41245</v>
      </c>
      <c r="S15" s="457">
        <f t="shared" si="7"/>
        <v>0.03870494901588362</v>
      </c>
      <c r="T15" s="458">
        <v>18737</v>
      </c>
      <c r="U15" s="454">
        <v>20949</v>
      </c>
      <c r="V15" s="455"/>
      <c r="W15" s="454"/>
      <c r="X15" s="456">
        <f t="shared" si="8"/>
        <v>39686</v>
      </c>
      <c r="Y15" s="460">
        <f t="shared" si="9"/>
        <v>0.039283374489744505</v>
      </c>
    </row>
    <row r="16" spans="1:25" ht="19.5" customHeight="1">
      <c r="A16" s="452" t="s">
        <v>145</v>
      </c>
      <c r="B16" s="453">
        <v>19409</v>
      </c>
      <c r="C16" s="454">
        <v>18810</v>
      </c>
      <c r="D16" s="455">
        <v>0</v>
      </c>
      <c r="E16" s="454">
        <v>0</v>
      </c>
      <c r="F16" s="456">
        <f t="shared" si="2"/>
        <v>38219</v>
      </c>
      <c r="G16" s="457">
        <f t="shared" si="3"/>
        <v>0.035865303586811885</v>
      </c>
      <c r="H16" s="458">
        <v>15514</v>
      </c>
      <c r="I16" s="454">
        <v>18392</v>
      </c>
      <c r="J16" s="455">
        <v>345</v>
      </c>
      <c r="K16" s="454">
        <v>515</v>
      </c>
      <c r="L16" s="456">
        <f t="shared" si="4"/>
        <v>34766</v>
      </c>
      <c r="M16" s="459">
        <f t="shared" si="5"/>
        <v>0.09932117586147382</v>
      </c>
      <c r="N16" s="453">
        <v>19409</v>
      </c>
      <c r="O16" s="454">
        <v>18810</v>
      </c>
      <c r="P16" s="455"/>
      <c r="Q16" s="454"/>
      <c r="R16" s="456">
        <f t="shared" si="6"/>
        <v>38219</v>
      </c>
      <c r="S16" s="457">
        <f t="shared" si="7"/>
        <v>0.035865303586811885</v>
      </c>
      <c r="T16" s="458">
        <v>15514</v>
      </c>
      <c r="U16" s="454">
        <v>18392</v>
      </c>
      <c r="V16" s="455">
        <v>345</v>
      </c>
      <c r="W16" s="454">
        <v>515</v>
      </c>
      <c r="X16" s="456">
        <f t="shared" si="8"/>
        <v>34766</v>
      </c>
      <c r="Y16" s="460">
        <f t="shared" si="9"/>
        <v>0.09932117586147382</v>
      </c>
    </row>
    <row r="17" spans="1:25" ht="19.5" customHeight="1">
      <c r="A17" s="452" t="s">
        <v>146</v>
      </c>
      <c r="B17" s="453">
        <v>16899</v>
      </c>
      <c r="C17" s="454">
        <v>14692</v>
      </c>
      <c r="D17" s="455">
        <v>0</v>
      </c>
      <c r="E17" s="454">
        <v>0</v>
      </c>
      <c r="F17" s="456">
        <f t="shared" si="2"/>
        <v>31591</v>
      </c>
      <c r="G17" s="457">
        <f t="shared" si="3"/>
        <v>0.029645485376670614</v>
      </c>
      <c r="H17" s="458">
        <v>10810</v>
      </c>
      <c r="I17" s="454">
        <v>10538</v>
      </c>
      <c r="J17" s="455"/>
      <c r="K17" s="454"/>
      <c r="L17" s="456">
        <f t="shared" si="4"/>
        <v>21348</v>
      </c>
      <c r="M17" s="459">
        <f t="shared" si="5"/>
        <v>0.4798107551058648</v>
      </c>
      <c r="N17" s="453">
        <v>16899</v>
      </c>
      <c r="O17" s="454">
        <v>14692</v>
      </c>
      <c r="P17" s="455"/>
      <c r="Q17" s="454"/>
      <c r="R17" s="456">
        <f t="shared" si="6"/>
        <v>31591</v>
      </c>
      <c r="S17" s="457">
        <f t="shared" si="7"/>
        <v>0.029645485376670614</v>
      </c>
      <c r="T17" s="458">
        <v>10810</v>
      </c>
      <c r="U17" s="454">
        <v>10538</v>
      </c>
      <c r="V17" s="455"/>
      <c r="W17" s="454"/>
      <c r="X17" s="456">
        <f t="shared" si="8"/>
        <v>21348</v>
      </c>
      <c r="Y17" s="460">
        <f t="shared" si="9"/>
        <v>0.4798107551058648</v>
      </c>
    </row>
    <row r="18" spans="1:25" ht="19.5" customHeight="1">
      <c r="A18" s="452" t="s">
        <v>157</v>
      </c>
      <c r="B18" s="453">
        <v>13374</v>
      </c>
      <c r="C18" s="454">
        <v>13192</v>
      </c>
      <c r="D18" s="455">
        <v>0</v>
      </c>
      <c r="E18" s="454">
        <v>0</v>
      </c>
      <c r="F18" s="456">
        <f t="shared" si="2"/>
        <v>26566</v>
      </c>
      <c r="G18" s="457">
        <f t="shared" si="3"/>
        <v>0.02492994727981487</v>
      </c>
      <c r="H18" s="458">
        <v>16038</v>
      </c>
      <c r="I18" s="454">
        <v>15321</v>
      </c>
      <c r="J18" s="455"/>
      <c r="K18" s="454"/>
      <c r="L18" s="456">
        <f t="shared" si="4"/>
        <v>31359</v>
      </c>
      <c r="M18" s="459">
        <f t="shared" si="5"/>
        <v>-0.15284288402053636</v>
      </c>
      <c r="N18" s="453">
        <v>13374</v>
      </c>
      <c r="O18" s="454">
        <v>13192</v>
      </c>
      <c r="P18" s="455"/>
      <c r="Q18" s="454"/>
      <c r="R18" s="456">
        <f t="shared" si="6"/>
        <v>26566</v>
      </c>
      <c r="S18" s="457">
        <f t="shared" si="7"/>
        <v>0.02492994727981487</v>
      </c>
      <c r="T18" s="458">
        <v>16038</v>
      </c>
      <c r="U18" s="454">
        <v>15321</v>
      </c>
      <c r="V18" s="455"/>
      <c r="W18" s="454"/>
      <c r="X18" s="456">
        <f t="shared" si="8"/>
        <v>31359</v>
      </c>
      <c r="Y18" s="460">
        <f t="shared" si="9"/>
        <v>-0.15284288402053636</v>
      </c>
    </row>
    <row r="19" spans="1:25" ht="19.5" customHeight="1">
      <c r="A19" s="452" t="s">
        <v>162</v>
      </c>
      <c r="B19" s="453">
        <v>12719</v>
      </c>
      <c r="C19" s="454">
        <v>12848</v>
      </c>
      <c r="D19" s="455">
        <v>0</v>
      </c>
      <c r="E19" s="454">
        <v>0</v>
      </c>
      <c r="F19" s="456">
        <f t="shared" si="2"/>
        <v>25567</v>
      </c>
      <c r="G19" s="457">
        <f t="shared" si="3"/>
        <v>0.0239924701536937</v>
      </c>
      <c r="H19" s="458">
        <v>10565</v>
      </c>
      <c r="I19" s="454">
        <v>11537</v>
      </c>
      <c r="J19" s="455"/>
      <c r="K19" s="454"/>
      <c r="L19" s="456">
        <f t="shared" si="4"/>
        <v>22102</v>
      </c>
      <c r="M19" s="459">
        <f t="shared" si="5"/>
        <v>0.1567731427020178</v>
      </c>
      <c r="N19" s="453">
        <v>12719</v>
      </c>
      <c r="O19" s="454">
        <v>12848</v>
      </c>
      <c r="P19" s="455"/>
      <c r="Q19" s="454"/>
      <c r="R19" s="456">
        <f t="shared" si="6"/>
        <v>25567</v>
      </c>
      <c r="S19" s="457">
        <f t="shared" si="7"/>
        <v>0.0239924701536937</v>
      </c>
      <c r="T19" s="458">
        <v>10565</v>
      </c>
      <c r="U19" s="454">
        <v>11537</v>
      </c>
      <c r="V19" s="455"/>
      <c r="W19" s="454"/>
      <c r="X19" s="456">
        <f t="shared" si="8"/>
        <v>22102</v>
      </c>
      <c r="Y19" s="460">
        <f t="shared" si="9"/>
        <v>0.1567731427020178</v>
      </c>
    </row>
    <row r="20" spans="1:25" ht="19.5" customHeight="1">
      <c r="A20" s="452" t="s">
        <v>160</v>
      </c>
      <c r="B20" s="453">
        <v>12493</v>
      </c>
      <c r="C20" s="454">
        <v>12407</v>
      </c>
      <c r="D20" s="455">
        <v>0</v>
      </c>
      <c r="E20" s="454">
        <v>0</v>
      </c>
      <c r="F20" s="456">
        <f>SUM(B20:E20)</f>
        <v>24900</v>
      </c>
      <c r="G20" s="457">
        <f aca="true" t="shared" si="10" ref="G20:G29">F20/$F$9</f>
        <v>0.023366546987404587</v>
      </c>
      <c r="H20" s="458">
        <v>12302</v>
      </c>
      <c r="I20" s="454">
        <v>11361</v>
      </c>
      <c r="J20" s="455">
        <v>272</v>
      </c>
      <c r="K20" s="454"/>
      <c r="L20" s="456">
        <f>SUM(H20:K20)</f>
        <v>23935</v>
      </c>
      <c r="M20" s="459">
        <f>IF(ISERROR(F20/L20-1),"         /0",(F20/L20-1))</f>
        <v>0.04031752663463539</v>
      </c>
      <c r="N20" s="453">
        <v>12493</v>
      </c>
      <c r="O20" s="454">
        <v>12407</v>
      </c>
      <c r="P20" s="455"/>
      <c r="Q20" s="454"/>
      <c r="R20" s="456">
        <f>SUM(N20:Q20)</f>
        <v>24900</v>
      </c>
      <c r="S20" s="457">
        <f aca="true" t="shared" si="11" ref="S20:S29">R20/$R$9</f>
        <v>0.023366546987404587</v>
      </c>
      <c r="T20" s="458">
        <v>12302</v>
      </c>
      <c r="U20" s="454">
        <v>11361</v>
      </c>
      <c r="V20" s="455">
        <v>272</v>
      </c>
      <c r="W20" s="454"/>
      <c r="X20" s="456">
        <f>SUM(T20:W20)</f>
        <v>23935</v>
      </c>
      <c r="Y20" s="460">
        <f>IF(ISERROR(R20/X20-1),"         /0",IF(R20/X20&gt;5,"  *  ",(R20/X20-1)))</f>
        <v>0.04031752663463539</v>
      </c>
    </row>
    <row r="21" spans="1:25" ht="19.5" customHeight="1">
      <c r="A21" s="452" t="s">
        <v>161</v>
      </c>
      <c r="B21" s="453">
        <v>12418</v>
      </c>
      <c r="C21" s="454">
        <v>11238</v>
      </c>
      <c r="D21" s="455">
        <v>0</v>
      </c>
      <c r="E21" s="454">
        <v>0</v>
      </c>
      <c r="F21" s="456">
        <f>SUM(B21:E21)</f>
        <v>23656</v>
      </c>
      <c r="G21" s="457">
        <f t="shared" si="10"/>
        <v>0.02219915805357602</v>
      </c>
      <c r="H21" s="458">
        <v>11874</v>
      </c>
      <c r="I21" s="454">
        <v>11059</v>
      </c>
      <c r="J21" s="455"/>
      <c r="K21" s="454"/>
      <c r="L21" s="456">
        <f>SUM(H21:K21)</f>
        <v>22933</v>
      </c>
      <c r="M21" s="459">
        <f>IF(ISERROR(F21/L21-1),"         /0",(F21/L21-1))</f>
        <v>0.031526621026468415</v>
      </c>
      <c r="N21" s="453">
        <v>12418</v>
      </c>
      <c r="O21" s="454">
        <v>11238</v>
      </c>
      <c r="P21" s="455"/>
      <c r="Q21" s="454"/>
      <c r="R21" s="456">
        <f>SUM(N21:Q21)</f>
        <v>23656</v>
      </c>
      <c r="S21" s="457">
        <f t="shared" si="11"/>
        <v>0.02219915805357602</v>
      </c>
      <c r="T21" s="458">
        <v>11874</v>
      </c>
      <c r="U21" s="454">
        <v>11059</v>
      </c>
      <c r="V21" s="455"/>
      <c r="W21" s="454"/>
      <c r="X21" s="456">
        <f>SUM(T21:W21)</f>
        <v>22933</v>
      </c>
      <c r="Y21" s="460">
        <f>IF(ISERROR(R21/X21-1),"         /0",IF(R21/X21&gt;5,"  *  ",(R21/X21-1)))</f>
        <v>0.031526621026468415</v>
      </c>
    </row>
    <row r="22" spans="1:25" ht="19.5" customHeight="1">
      <c r="A22" s="452" t="s">
        <v>163</v>
      </c>
      <c r="B22" s="453">
        <v>11809</v>
      </c>
      <c r="C22" s="454">
        <v>11450</v>
      </c>
      <c r="D22" s="455">
        <v>0</v>
      </c>
      <c r="E22" s="454">
        <v>0</v>
      </c>
      <c r="F22" s="456">
        <f>SUM(B22:E22)</f>
        <v>23259</v>
      </c>
      <c r="G22" s="457">
        <f t="shared" si="10"/>
        <v>0.021826607083535874</v>
      </c>
      <c r="H22" s="458">
        <v>9411</v>
      </c>
      <c r="I22" s="454">
        <v>9191</v>
      </c>
      <c r="J22" s="455"/>
      <c r="K22" s="454"/>
      <c r="L22" s="456">
        <f>SUM(H22:K22)</f>
        <v>18602</v>
      </c>
      <c r="M22" s="459">
        <f>IF(ISERROR(F22/L22-1),"         /0",(F22/L22-1))</f>
        <v>0.2503494247930329</v>
      </c>
      <c r="N22" s="453">
        <v>11809</v>
      </c>
      <c r="O22" s="454">
        <v>11450</v>
      </c>
      <c r="P22" s="455"/>
      <c r="Q22" s="454"/>
      <c r="R22" s="456">
        <f>SUM(N22:Q22)</f>
        <v>23259</v>
      </c>
      <c r="S22" s="457">
        <f t="shared" si="11"/>
        <v>0.021826607083535874</v>
      </c>
      <c r="T22" s="458">
        <v>9411</v>
      </c>
      <c r="U22" s="454">
        <v>9191</v>
      </c>
      <c r="V22" s="455"/>
      <c r="W22" s="454"/>
      <c r="X22" s="456">
        <f>SUM(T22:W22)</f>
        <v>18602</v>
      </c>
      <c r="Y22" s="460">
        <f>IF(ISERROR(R22/X22-1),"         /0",IF(R22/X22&gt;5,"  *  ",(R22/X22-1)))</f>
        <v>0.2503494247930329</v>
      </c>
    </row>
    <row r="23" spans="1:25" ht="19.5" customHeight="1">
      <c r="A23" s="452" t="s">
        <v>158</v>
      </c>
      <c r="B23" s="453">
        <v>10963</v>
      </c>
      <c r="C23" s="454">
        <v>11400</v>
      </c>
      <c r="D23" s="455">
        <v>0</v>
      </c>
      <c r="E23" s="454">
        <v>0</v>
      </c>
      <c r="F23" s="456">
        <f>SUM(B23:E23)</f>
        <v>22363</v>
      </c>
      <c r="G23" s="457">
        <f t="shared" si="10"/>
        <v>0.020985786758205973</v>
      </c>
      <c r="H23" s="458">
        <v>14481</v>
      </c>
      <c r="I23" s="454">
        <v>16177</v>
      </c>
      <c r="J23" s="455"/>
      <c r="K23" s="454"/>
      <c r="L23" s="456">
        <f>SUM(H23:K23)</f>
        <v>30658</v>
      </c>
      <c r="M23" s="459">
        <f>IF(ISERROR(F23/L23-1),"         /0",(F23/L23-1))</f>
        <v>-0.27056559462456786</v>
      </c>
      <c r="N23" s="453">
        <v>10963</v>
      </c>
      <c r="O23" s="454">
        <v>11400</v>
      </c>
      <c r="P23" s="455"/>
      <c r="Q23" s="454"/>
      <c r="R23" s="456">
        <f>SUM(N23:Q23)</f>
        <v>22363</v>
      </c>
      <c r="S23" s="457">
        <f t="shared" si="11"/>
        <v>0.020985786758205973</v>
      </c>
      <c r="T23" s="458">
        <v>14481</v>
      </c>
      <c r="U23" s="454">
        <v>16177</v>
      </c>
      <c r="V23" s="455"/>
      <c r="W23" s="454"/>
      <c r="X23" s="456">
        <f>SUM(T23:W23)</f>
        <v>30658</v>
      </c>
      <c r="Y23" s="460">
        <f>IF(ISERROR(R23/X23-1),"         /0",IF(R23/X23&gt;5,"  *  ",(R23/X23-1)))</f>
        <v>-0.27056559462456786</v>
      </c>
    </row>
    <row r="24" spans="1:25" ht="19.5" customHeight="1">
      <c r="A24" s="452" t="s">
        <v>164</v>
      </c>
      <c r="B24" s="453">
        <v>11989</v>
      </c>
      <c r="C24" s="454">
        <v>10372</v>
      </c>
      <c r="D24" s="455">
        <v>0</v>
      </c>
      <c r="E24" s="454">
        <v>0</v>
      </c>
      <c r="F24" s="456">
        <f>SUM(B24:E24)</f>
        <v>22361</v>
      </c>
      <c r="G24" s="457">
        <f t="shared" si="10"/>
        <v>0.020983909927122648</v>
      </c>
      <c r="H24" s="458">
        <v>8943</v>
      </c>
      <c r="I24" s="454">
        <v>7840</v>
      </c>
      <c r="J24" s="455"/>
      <c r="K24" s="454"/>
      <c r="L24" s="456">
        <f>SUM(H24:K24)</f>
        <v>16783</v>
      </c>
      <c r="M24" s="459">
        <f>IF(ISERROR(F24/L24-1),"         /0",(F24/L24-1))</f>
        <v>0.33236012631829825</v>
      </c>
      <c r="N24" s="453">
        <v>11989</v>
      </c>
      <c r="O24" s="454">
        <v>10372</v>
      </c>
      <c r="P24" s="455"/>
      <c r="Q24" s="454"/>
      <c r="R24" s="456">
        <f>SUM(N24:Q24)</f>
        <v>22361</v>
      </c>
      <c r="S24" s="457">
        <f t="shared" si="11"/>
        <v>0.020983909927122648</v>
      </c>
      <c r="T24" s="458">
        <v>8943</v>
      </c>
      <c r="U24" s="454">
        <v>7840</v>
      </c>
      <c r="V24" s="455"/>
      <c r="W24" s="454"/>
      <c r="X24" s="456">
        <f>SUM(T24:W24)</f>
        <v>16783</v>
      </c>
      <c r="Y24" s="460">
        <f>IF(ISERROR(R24/X24-1),"         /0",IF(R24/X24&gt;5,"  *  ",(R24/X24-1)))</f>
        <v>0.33236012631829825</v>
      </c>
    </row>
    <row r="25" spans="1:25" ht="19.5" customHeight="1">
      <c r="A25" s="452" t="s">
        <v>168</v>
      </c>
      <c r="B25" s="453">
        <v>10789</v>
      </c>
      <c r="C25" s="454">
        <v>9666</v>
      </c>
      <c r="D25" s="455">
        <v>0</v>
      </c>
      <c r="E25" s="454">
        <v>0</v>
      </c>
      <c r="F25" s="456">
        <f aca="true" t="shared" si="12" ref="F25:F32">SUM(B25:E25)</f>
        <v>20455</v>
      </c>
      <c r="G25" s="457">
        <f t="shared" si="10"/>
        <v>0.019195289904713284</v>
      </c>
      <c r="H25" s="458">
        <v>6117</v>
      </c>
      <c r="I25" s="454">
        <v>5910</v>
      </c>
      <c r="J25" s="455"/>
      <c r="K25" s="454"/>
      <c r="L25" s="456">
        <f aca="true" t="shared" si="13" ref="L25:L32">SUM(H25:K25)</f>
        <v>12027</v>
      </c>
      <c r="M25" s="459">
        <f aca="true" t="shared" si="14" ref="M25:M32">IF(ISERROR(F25/L25-1),"         /0",(F25/L25-1))</f>
        <v>0.7007566309137774</v>
      </c>
      <c r="N25" s="453">
        <v>10789</v>
      </c>
      <c r="O25" s="454">
        <v>9666</v>
      </c>
      <c r="P25" s="455"/>
      <c r="Q25" s="454"/>
      <c r="R25" s="456">
        <f aca="true" t="shared" si="15" ref="R25:R32">SUM(N25:Q25)</f>
        <v>20455</v>
      </c>
      <c r="S25" s="457">
        <f t="shared" si="11"/>
        <v>0.019195289904713284</v>
      </c>
      <c r="T25" s="458">
        <v>6117</v>
      </c>
      <c r="U25" s="454">
        <v>5910</v>
      </c>
      <c r="V25" s="455"/>
      <c r="W25" s="454"/>
      <c r="X25" s="456">
        <f aca="true" t="shared" si="16" ref="X25:X32">SUM(T25:W25)</f>
        <v>12027</v>
      </c>
      <c r="Y25" s="460">
        <f aca="true" t="shared" si="17" ref="Y25:Y32">IF(ISERROR(R25/X25-1),"         /0",IF(R25/X25&gt;5,"  *  ",(R25/X25-1)))</f>
        <v>0.7007566309137774</v>
      </c>
    </row>
    <row r="26" spans="1:25" ht="19.5" customHeight="1">
      <c r="A26" s="452" t="s">
        <v>165</v>
      </c>
      <c r="B26" s="453">
        <v>9895</v>
      </c>
      <c r="C26" s="454">
        <v>8858</v>
      </c>
      <c r="D26" s="455">
        <v>0</v>
      </c>
      <c r="E26" s="454">
        <v>0</v>
      </c>
      <c r="F26" s="456">
        <f t="shared" si="12"/>
        <v>18753</v>
      </c>
      <c r="G26" s="457">
        <f t="shared" si="10"/>
        <v>0.01759810665280314</v>
      </c>
      <c r="H26" s="458">
        <v>7481</v>
      </c>
      <c r="I26" s="454">
        <v>7566</v>
      </c>
      <c r="J26" s="455"/>
      <c r="K26" s="454"/>
      <c r="L26" s="456">
        <f t="shared" si="13"/>
        <v>15047</v>
      </c>
      <c r="M26" s="459">
        <f t="shared" si="14"/>
        <v>0.24629494251345774</v>
      </c>
      <c r="N26" s="453">
        <v>9895</v>
      </c>
      <c r="O26" s="454">
        <v>8858</v>
      </c>
      <c r="P26" s="455"/>
      <c r="Q26" s="454"/>
      <c r="R26" s="456">
        <f t="shared" si="15"/>
        <v>18753</v>
      </c>
      <c r="S26" s="457">
        <f t="shared" si="11"/>
        <v>0.01759810665280314</v>
      </c>
      <c r="T26" s="458">
        <v>7481</v>
      </c>
      <c r="U26" s="454">
        <v>7566</v>
      </c>
      <c r="V26" s="455"/>
      <c r="W26" s="454"/>
      <c r="X26" s="456">
        <f t="shared" si="16"/>
        <v>15047</v>
      </c>
      <c r="Y26" s="460">
        <f t="shared" si="17"/>
        <v>0.24629494251345774</v>
      </c>
    </row>
    <row r="27" spans="1:25" ht="19.5" customHeight="1">
      <c r="A27" s="452" t="s">
        <v>166</v>
      </c>
      <c r="B27" s="453">
        <v>7332</v>
      </c>
      <c r="C27" s="454">
        <v>7232</v>
      </c>
      <c r="D27" s="455">
        <v>0</v>
      </c>
      <c r="E27" s="454">
        <v>0</v>
      </c>
      <c r="F27" s="456">
        <f t="shared" si="12"/>
        <v>14564</v>
      </c>
      <c r="G27" s="457">
        <f t="shared" si="10"/>
        <v>0.013667083948777525</v>
      </c>
      <c r="H27" s="458">
        <v>7275</v>
      </c>
      <c r="I27" s="454">
        <v>7135</v>
      </c>
      <c r="J27" s="455"/>
      <c r="K27" s="454"/>
      <c r="L27" s="456">
        <f t="shared" si="13"/>
        <v>14410</v>
      </c>
      <c r="M27" s="459">
        <f t="shared" si="14"/>
        <v>0.010687022900763399</v>
      </c>
      <c r="N27" s="453">
        <v>7332</v>
      </c>
      <c r="O27" s="454">
        <v>7232</v>
      </c>
      <c r="P27" s="455"/>
      <c r="Q27" s="454"/>
      <c r="R27" s="456">
        <f t="shared" si="15"/>
        <v>14564</v>
      </c>
      <c r="S27" s="457">
        <f t="shared" si="11"/>
        <v>0.013667083948777525</v>
      </c>
      <c r="T27" s="458">
        <v>7275</v>
      </c>
      <c r="U27" s="454">
        <v>7135</v>
      </c>
      <c r="V27" s="455"/>
      <c r="W27" s="454"/>
      <c r="X27" s="456">
        <f t="shared" si="16"/>
        <v>14410</v>
      </c>
      <c r="Y27" s="460">
        <f t="shared" si="17"/>
        <v>0.010687022900763399</v>
      </c>
    </row>
    <row r="28" spans="1:25" ht="19.5" customHeight="1">
      <c r="A28" s="452" t="s">
        <v>169</v>
      </c>
      <c r="B28" s="453">
        <v>6966</v>
      </c>
      <c r="C28" s="454">
        <v>7142</v>
      </c>
      <c r="D28" s="455">
        <v>0</v>
      </c>
      <c r="E28" s="454">
        <v>0</v>
      </c>
      <c r="F28" s="456">
        <f t="shared" si="12"/>
        <v>14108</v>
      </c>
      <c r="G28" s="457">
        <f t="shared" si="10"/>
        <v>0.013239166461779273</v>
      </c>
      <c r="H28" s="458">
        <v>5854</v>
      </c>
      <c r="I28" s="454">
        <v>5282</v>
      </c>
      <c r="J28" s="455"/>
      <c r="K28" s="454"/>
      <c r="L28" s="456">
        <f t="shared" si="13"/>
        <v>11136</v>
      </c>
      <c r="M28" s="459">
        <f t="shared" si="14"/>
        <v>0.26688218390804597</v>
      </c>
      <c r="N28" s="453">
        <v>6966</v>
      </c>
      <c r="O28" s="454">
        <v>7142</v>
      </c>
      <c r="P28" s="455"/>
      <c r="Q28" s="454"/>
      <c r="R28" s="456">
        <f t="shared" si="15"/>
        <v>14108</v>
      </c>
      <c r="S28" s="457">
        <f t="shared" si="11"/>
        <v>0.013239166461779273</v>
      </c>
      <c r="T28" s="458">
        <v>5854</v>
      </c>
      <c r="U28" s="454">
        <v>5282</v>
      </c>
      <c r="V28" s="455"/>
      <c r="W28" s="454"/>
      <c r="X28" s="456">
        <f t="shared" si="16"/>
        <v>11136</v>
      </c>
      <c r="Y28" s="460">
        <f t="shared" si="17"/>
        <v>0.26688218390804597</v>
      </c>
    </row>
    <row r="29" spans="1:25" ht="19.5" customHeight="1">
      <c r="A29" s="452" t="s">
        <v>167</v>
      </c>
      <c r="B29" s="453">
        <v>6851</v>
      </c>
      <c r="C29" s="454">
        <v>5989</v>
      </c>
      <c r="D29" s="455">
        <v>0</v>
      </c>
      <c r="E29" s="454">
        <v>0</v>
      </c>
      <c r="F29" s="456">
        <f t="shared" si="12"/>
        <v>12840</v>
      </c>
      <c r="G29" s="457">
        <f t="shared" si="10"/>
        <v>0.012049255554950799</v>
      </c>
      <c r="H29" s="458">
        <v>6789</v>
      </c>
      <c r="I29" s="454">
        <v>7136</v>
      </c>
      <c r="J29" s="455"/>
      <c r="K29" s="454"/>
      <c r="L29" s="456">
        <f t="shared" si="13"/>
        <v>13925</v>
      </c>
      <c r="M29" s="459">
        <f t="shared" si="14"/>
        <v>-0.07791741472172353</v>
      </c>
      <c r="N29" s="453">
        <v>6851</v>
      </c>
      <c r="O29" s="454">
        <v>5989</v>
      </c>
      <c r="P29" s="455"/>
      <c r="Q29" s="454"/>
      <c r="R29" s="456">
        <f t="shared" si="15"/>
        <v>12840</v>
      </c>
      <c r="S29" s="457">
        <f t="shared" si="11"/>
        <v>0.012049255554950799</v>
      </c>
      <c r="T29" s="458">
        <v>6789</v>
      </c>
      <c r="U29" s="454">
        <v>7136</v>
      </c>
      <c r="V29" s="455"/>
      <c r="W29" s="454"/>
      <c r="X29" s="456">
        <f t="shared" si="16"/>
        <v>13925</v>
      </c>
      <c r="Y29" s="460">
        <f t="shared" si="17"/>
        <v>-0.07791741472172353</v>
      </c>
    </row>
    <row r="30" spans="1:25" ht="19.5" customHeight="1">
      <c r="A30" s="452" t="s">
        <v>159</v>
      </c>
      <c r="B30" s="453">
        <v>6610</v>
      </c>
      <c r="C30" s="454">
        <v>5146</v>
      </c>
      <c r="D30" s="455">
        <v>97</v>
      </c>
      <c r="E30" s="454">
        <v>0</v>
      </c>
      <c r="F30" s="456">
        <f t="shared" si="12"/>
        <v>11853</v>
      </c>
      <c r="G30" s="457">
        <f t="shared" si="0"/>
        <v>0.011123039415329581</v>
      </c>
      <c r="H30" s="458">
        <v>12117</v>
      </c>
      <c r="I30" s="454">
        <v>12326</v>
      </c>
      <c r="J30" s="455">
        <v>107</v>
      </c>
      <c r="K30" s="454"/>
      <c r="L30" s="456">
        <f t="shared" si="13"/>
        <v>24550</v>
      </c>
      <c r="M30" s="459">
        <f t="shared" si="14"/>
        <v>-0.5171894093686354</v>
      </c>
      <c r="N30" s="453">
        <v>6610</v>
      </c>
      <c r="O30" s="454">
        <v>5146</v>
      </c>
      <c r="P30" s="455">
        <v>97</v>
      </c>
      <c r="Q30" s="454"/>
      <c r="R30" s="456">
        <f t="shared" si="15"/>
        <v>11853</v>
      </c>
      <c r="S30" s="457">
        <f t="shared" si="1"/>
        <v>0.011123039415329581</v>
      </c>
      <c r="T30" s="458">
        <v>12117</v>
      </c>
      <c r="U30" s="454">
        <v>12326</v>
      </c>
      <c r="V30" s="455">
        <v>107</v>
      </c>
      <c r="W30" s="454"/>
      <c r="X30" s="456">
        <f t="shared" si="16"/>
        <v>24550</v>
      </c>
      <c r="Y30" s="460">
        <f t="shared" si="17"/>
        <v>-0.5171894093686354</v>
      </c>
    </row>
    <row r="31" spans="1:25" ht="19.5" customHeight="1">
      <c r="A31" s="452" t="s">
        <v>170</v>
      </c>
      <c r="B31" s="453">
        <v>4379</v>
      </c>
      <c r="C31" s="454">
        <v>4825</v>
      </c>
      <c r="D31" s="455">
        <v>0</v>
      </c>
      <c r="E31" s="454">
        <v>0</v>
      </c>
      <c r="F31" s="456">
        <f t="shared" si="12"/>
        <v>9204</v>
      </c>
      <c r="G31" s="457">
        <f t="shared" si="0"/>
        <v>0.008637176645464732</v>
      </c>
      <c r="H31" s="458">
        <v>3870</v>
      </c>
      <c r="I31" s="454">
        <v>4284</v>
      </c>
      <c r="J31" s="455"/>
      <c r="K31" s="454"/>
      <c r="L31" s="456">
        <f t="shared" si="13"/>
        <v>8154</v>
      </c>
      <c r="M31" s="459">
        <f t="shared" si="14"/>
        <v>0.1287711552612214</v>
      </c>
      <c r="N31" s="453">
        <v>4379</v>
      </c>
      <c r="O31" s="454">
        <v>4825</v>
      </c>
      <c r="P31" s="455"/>
      <c r="Q31" s="454"/>
      <c r="R31" s="456">
        <f t="shared" si="15"/>
        <v>9204</v>
      </c>
      <c r="S31" s="457">
        <f t="shared" si="1"/>
        <v>0.008637176645464732</v>
      </c>
      <c r="T31" s="458">
        <v>3870</v>
      </c>
      <c r="U31" s="454">
        <v>4284</v>
      </c>
      <c r="V31" s="455"/>
      <c r="W31" s="454"/>
      <c r="X31" s="456">
        <f t="shared" si="16"/>
        <v>8154</v>
      </c>
      <c r="Y31" s="460">
        <f t="shared" si="17"/>
        <v>0.1287711552612214</v>
      </c>
    </row>
    <row r="32" spans="1:25" ht="19.5" customHeight="1">
      <c r="A32" s="452" t="s">
        <v>432</v>
      </c>
      <c r="B32" s="453">
        <v>3883</v>
      </c>
      <c r="C32" s="454">
        <v>3917</v>
      </c>
      <c r="D32" s="455">
        <v>0</v>
      </c>
      <c r="E32" s="454">
        <v>0</v>
      </c>
      <c r="F32" s="456">
        <f t="shared" si="12"/>
        <v>7800</v>
      </c>
      <c r="G32" s="457">
        <f t="shared" si="0"/>
        <v>0.007319641224970111</v>
      </c>
      <c r="H32" s="458"/>
      <c r="I32" s="454"/>
      <c r="J32" s="455"/>
      <c r="K32" s="454"/>
      <c r="L32" s="456">
        <f t="shared" si="13"/>
        <v>0</v>
      </c>
      <c r="M32" s="459" t="str">
        <f t="shared" si="14"/>
        <v>         /0</v>
      </c>
      <c r="N32" s="453">
        <v>3883</v>
      </c>
      <c r="O32" s="454">
        <v>3917</v>
      </c>
      <c r="P32" s="455"/>
      <c r="Q32" s="454"/>
      <c r="R32" s="456">
        <f t="shared" si="15"/>
        <v>7800</v>
      </c>
      <c r="S32" s="457">
        <f t="shared" si="1"/>
        <v>0.007319641224970111</v>
      </c>
      <c r="T32" s="458"/>
      <c r="U32" s="454"/>
      <c r="V32" s="455"/>
      <c r="W32" s="454"/>
      <c r="X32" s="456">
        <f t="shared" si="16"/>
        <v>0</v>
      </c>
      <c r="Y32" s="460" t="str">
        <f t="shared" si="17"/>
        <v>         /0</v>
      </c>
    </row>
    <row r="33" spans="1:25" ht="19.5" customHeight="1">
      <c r="A33" s="452" t="s">
        <v>433</v>
      </c>
      <c r="B33" s="453">
        <v>4250</v>
      </c>
      <c r="C33" s="454">
        <v>3458</v>
      </c>
      <c r="D33" s="455">
        <v>0</v>
      </c>
      <c r="E33" s="454">
        <v>0</v>
      </c>
      <c r="F33" s="456">
        <f aca="true" t="shared" si="18" ref="F33:F46">SUM(B33:E33)</f>
        <v>7708</v>
      </c>
      <c r="G33" s="457">
        <f t="shared" si="0"/>
        <v>0.007233306995137131</v>
      </c>
      <c r="H33" s="458"/>
      <c r="I33" s="454"/>
      <c r="J33" s="455"/>
      <c r="K33" s="454"/>
      <c r="L33" s="456">
        <f aca="true" t="shared" si="19" ref="L33:L46">SUM(H33:K33)</f>
        <v>0</v>
      </c>
      <c r="M33" s="459" t="str">
        <f>IF(ISERROR(F33/L33-1),"         /0",(F33/L33-1))</f>
        <v>         /0</v>
      </c>
      <c r="N33" s="453">
        <v>4250</v>
      </c>
      <c r="O33" s="454">
        <v>3458</v>
      </c>
      <c r="P33" s="455"/>
      <c r="Q33" s="454"/>
      <c r="R33" s="456">
        <f aca="true" t="shared" si="20" ref="R33:R46">SUM(N33:Q33)</f>
        <v>7708</v>
      </c>
      <c r="S33" s="457">
        <f t="shared" si="1"/>
        <v>0.007233306995137131</v>
      </c>
      <c r="T33" s="458"/>
      <c r="U33" s="454"/>
      <c r="V33" s="455"/>
      <c r="W33" s="454"/>
      <c r="X33" s="456">
        <f aca="true" t="shared" si="21" ref="X33:X46">SUM(T33:W33)</f>
        <v>0</v>
      </c>
      <c r="Y33" s="460" t="str">
        <f aca="true" t="shared" si="22" ref="Y33:Y46">IF(ISERROR(R33/X33-1),"         /0",IF(R33/X33&gt;5,"  *  ",(R33/X33-1)))</f>
        <v>         /0</v>
      </c>
    </row>
    <row r="34" spans="1:25" ht="19.5" customHeight="1">
      <c r="A34" s="452" t="s">
        <v>171</v>
      </c>
      <c r="B34" s="453">
        <v>3526</v>
      </c>
      <c r="C34" s="454">
        <v>3264</v>
      </c>
      <c r="D34" s="455">
        <v>0</v>
      </c>
      <c r="E34" s="454">
        <v>0</v>
      </c>
      <c r="F34" s="456">
        <f t="shared" si="18"/>
        <v>6790</v>
      </c>
      <c r="G34" s="457">
        <f t="shared" si="0"/>
        <v>0.006371841527890648</v>
      </c>
      <c r="H34" s="458">
        <v>3980</v>
      </c>
      <c r="I34" s="454">
        <v>3589</v>
      </c>
      <c r="J34" s="455"/>
      <c r="K34" s="454"/>
      <c r="L34" s="456">
        <f t="shared" si="19"/>
        <v>7569</v>
      </c>
      <c r="M34" s="459">
        <f>IF(ISERROR(F34/L34-1),"         /0",(F34/L34-1))</f>
        <v>-0.10291980446558335</v>
      </c>
      <c r="N34" s="453">
        <v>3526</v>
      </c>
      <c r="O34" s="454">
        <v>3264</v>
      </c>
      <c r="P34" s="455"/>
      <c r="Q34" s="454"/>
      <c r="R34" s="456">
        <f t="shared" si="20"/>
        <v>6790</v>
      </c>
      <c r="S34" s="457">
        <f t="shared" si="1"/>
        <v>0.006371841527890648</v>
      </c>
      <c r="T34" s="458">
        <v>3980</v>
      </c>
      <c r="U34" s="454">
        <v>3589</v>
      </c>
      <c r="V34" s="455"/>
      <c r="W34" s="454"/>
      <c r="X34" s="456">
        <f t="shared" si="21"/>
        <v>7569</v>
      </c>
      <c r="Y34" s="460">
        <f t="shared" si="22"/>
        <v>-0.10291980446558335</v>
      </c>
    </row>
    <row r="35" spans="1:25" ht="19.5" customHeight="1">
      <c r="A35" s="452" t="s">
        <v>175</v>
      </c>
      <c r="B35" s="453">
        <v>2861</v>
      </c>
      <c r="C35" s="454">
        <v>2683</v>
      </c>
      <c r="D35" s="455">
        <v>0</v>
      </c>
      <c r="E35" s="454">
        <v>0</v>
      </c>
      <c r="F35" s="456">
        <f t="shared" si="18"/>
        <v>5544</v>
      </c>
      <c r="G35" s="457">
        <f t="shared" si="0"/>
        <v>0.005202575762978756</v>
      </c>
      <c r="H35" s="458">
        <v>1730</v>
      </c>
      <c r="I35" s="454">
        <v>1737</v>
      </c>
      <c r="J35" s="455"/>
      <c r="K35" s="454"/>
      <c r="L35" s="456">
        <f t="shared" si="19"/>
        <v>3467</v>
      </c>
      <c r="M35" s="459">
        <f>IF(ISERROR(F35/L35-1),"         /0",(F35/L35-1))</f>
        <v>0.599077011825786</v>
      </c>
      <c r="N35" s="453">
        <v>2861</v>
      </c>
      <c r="O35" s="454">
        <v>2683</v>
      </c>
      <c r="P35" s="455"/>
      <c r="Q35" s="454"/>
      <c r="R35" s="456">
        <f t="shared" si="20"/>
        <v>5544</v>
      </c>
      <c r="S35" s="457">
        <f t="shared" si="1"/>
        <v>0.005202575762978756</v>
      </c>
      <c r="T35" s="458">
        <v>1730</v>
      </c>
      <c r="U35" s="454">
        <v>1737</v>
      </c>
      <c r="V35" s="455"/>
      <c r="W35" s="454"/>
      <c r="X35" s="456">
        <f t="shared" si="21"/>
        <v>3467</v>
      </c>
      <c r="Y35" s="460">
        <f t="shared" si="22"/>
        <v>0.599077011825786</v>
      </c>
    </row>
    <row r="36" spans="1:25" ht="19.5" customHeight="1">
      <c r="A36" s="452" t="s">
        <v>174</v>
      </c>
      <c r="B36" s="453">
        <v>2717</v>
      </c>
      <c r="C36" s="454">
        <v>2429</v>
      </c>
      <c r="D36" s="455">
        <v>0</v>
      </c>
      <c r="E36" s="454">
        <v>0</v>
      </c>
      <c r="F36" s="456">
        <f t="shared" si="18"/>
        <v>5146</v>
      </c>
      <c r="G36" s="457">
        <f t="shared" si="0"/>
        <v>0.004829086377396948</v>
      </c>
      <c r="H36" s="458">
        <v>1978</v>
      </c>
      <c r="I36" s="454">
        <v>1744</v>
      </c>
      <c r="J36" s="455"/>
      <c r="K36" s="454"/>
      <c r="L36" s="456">
        <f t="shared" si="19"/>
        <v>3722</v>
      </c>
      <c r="M36" s="459">
        <f>IF(ISERROR(F36/L36-1),"         /0",(F36/L36-1))</f>
        <v>0.3825900053734552</v>
      </c>
      <c r="N36" s="453">
        <v>2717</v>
      </c>
      <c r="O36" s="454">
        <v>2429</v>
      </c>
      <c r="P36" s="455"/>
      <c r="Q36" s="454"/>
      <c r="R36" s="456">
        <f t="shared" si="20"/>
        <v>5146</v>
      </c>
      <c r="S36" s="457">
        <f t="shared" si="1"/>
        <v>0.004829086377396948</v>
      </c>
      <c r="T36" s="458">
        <v>1978</v>
      </c>
      <c r="U36" s="454">
        <v>1744</v>
      </c>
      <c r="V36" s="455"/>
      <c r="W36" s="454"/>
      <c r="X36" s="456">
        <f t="shared" si="21"/>
        <v>3722</v>
      </c>
      <c r="Y36" s="460">
        <f t="shared" si="22"/>
        <v>0.3825900053734552</v>
      </c>
    </row>
    <row r="37" spans="1:25" ht="19.5" customHeight="1">
      <c r="A37" s="452" t="s">
        <v>173</v>
      </c>
      <c r="B37" s="453">
        <v>2141</v>
      </c>
      <c r="C37" s="454">
        <v>1932</v>
      </c>
      <c r="D37" s="455">
        <v>0</v>
      </c>
      <c r="E37" s="454">
        <v>0</v>
      </c>
      <c r="F37" s="456">
        <f t="shared" si="18"/>
        <v>4073</v>
      </c>
      <c r="G37" s="457">
        <f t="shared" si="0"/>
        <v>0.0038221665011927263</v>
      </c>
      <c r="H37" s="458">
        <v>2470</v>
      </c>
      <c r="I37" s="454">
        <v>2007</v>
      </c>
      <c r="J37" s="455"/>
      <c r="K37" s="454"/>
      <c r="L37" s="456">
        <f t="shared" si="19"/>
        <v>4477</v>
      </c>
      <c r="M37" s="459" t="s">
        <v>46</v>
      </c>
      <c r="N37" s="453">
        <v>2141</v>
      </c>
      <c r="O37" s="454">
        <v>1932</v>
      </c>
      <c r="P37" s="455"/>
      <c r="Q37" s="454"/>
      <c r="R37" s="456">
        <f t="shared" si="20"/>
        <v>4073</v>
      </c>
      <c r="S37" s="457">
        <f t="shared" si="1"/>
        <v>0.0038221665011927263</v>
      </c>
      <c r="T37" s="458">
        <v>2470</v>
      </c>
      <c r="U37" s="454">
        <v>2007</v>
      </c>
      <c r="V37" s="455"/>
      <c r="W37" s="454"/>
      <c r="X37" s="456">
        <f t="shared" si="21"/>
        <v>4477</v>
      </c>
      <c r="Y37" s="460">
        <f t="shared" si="22"/>
        <v>-0.09023899932990842</v>
      </c>
    </row>
    <row r="38" spans="1:25" ht="19.5" customHeight="1">
      <c r="A38" s="452" t="s">
        <v>172</v>
      </c>
      <c r="B38" s="453">
        <v>1321</v>
      </c>
      <c r="C38" s="454">
        <v>1670</v>
      </c>
      <c r="D38" s="455">
        <v>0</v>
      </c>
      <c r="E38" s="454">
        <v>0</v>
      </c>
      <c r="F38" s="456">
        <f t="shared" si="18"/>
        <v>2991</v>
      </c>
      <c r="G38" s="457">
        <f t="shared" si="0"/>
        <v>0.002806800885113539</v>
      </c>
      <c r="H38" s="458">
        <v>3366</v>
      </c>
      <c r="I38" s="454">
        <v>4196</v>
      </c>
      <c r="J38" s="455"/>
      <c r="K38" s="454"/>
      <c r="L38" s="456">
        <f t="shared" si="19"/>
        <v>7562</v>
      </c>
      <c r="M38" s="459">
        <f aca="true" t="shared" si="23" ref="M38:M46">IF(ISERROR(F38/L38-1),"         /0",(F38/L38-1))</f>
        <v>-0.6044697170060831</v>
      </c>
      <c r="N38" s="453">
        <v>1321</v>
      </c>
      <c r="O38" s="454">
        <v>1670</v>
      </c>
      <c r="P38" s="455"/>
      <c r="Q38" s="454"/>
      <c r="R38" s="456">
        <f t="shared" si="20"/>
        <v>2991</v>
      </c>
      <c r="S38" s="457">
        <f t="shared" si="1"/>
        <v>0.002806800885113539</v>
      </c>
      <c r="T38" s="458">
        <v>3366</v>
      </c>
      <c r="U38" s="454">
        <v>4196</v>
      </c>
      <c r="V38" s="455"/>
      <c r="W38" s="454"/>
      <c r="X38" s="456">
        <f t="shared" si="21"/>
        <v>7562</v>
      </c>
      <c r="Y38" s="460">
        <f t="shared" si="22"/>
        <v>-0.6044697170060831</v>
      </c>
    </row>
    <row r="39" spans="1:25" ht="19.5" customHeight="1">
      <c r="A39" s="452" t="s">
        <v>434</v>
      </c>
      <c r="B39" s="453">
        <v>0</v>
      </c>
      <c r="C39" s="454">
        <v>0</v>
      </c>
      <c r="D39" s="455">
        <v>1174</v>
      </c>
      <c r="E39" s="454">
        <v>1361</v>
      </c>
      <c r="F39" s="456">
        <f t="shared" si="18"/>
        <v>2535</v>
      </c>
      <c r="G39" s="457">
        <f t="shared" si="0"/>
        <v>0.0023788833981152864</v>
      </c>
      <c r="H39" s="458"/>
      <c r="I39" s="454"/>
      <c r="J39" s="455"/>
      <c r="K39" s="454"/>
      <c r="L39" s="456">
        <f t="shared" si="19"/>
        <v>0</v>
      </c>
      <c r="M39" s="459" t="str">
        <f t="shared" si="23"/>
        <v>         /0</v>
      </c>
      <c r="N39" s="453"/>
      <c r="O39" s="454"/>
      <c r="P39" s="455">
        <v>1174</v>
      </c>
      <c r="Q39" s="454">
        <v>1361</v>
      </c>
      <c r="R39" s="456">
        <f t="shared" si="20"/>
        <v>2535</v>
      </c>
      <c r="S39" s="457">
        <f t="shared" si="1"/>
        <v>0.0023788833981152864</v>
      </c>
      <c r="T39" s="458"/>
      <c r="U39" s="454"/>
      <c r="V39" s="455"/>
      <c r="W39" s="454"/>
      <c r="X39" s="456">
        <f t="shared" si="21"/>
        <v>0</v>
      </c>
      <c r="Y39" s="460" t="str">
        <f t="shared" si="22"/>
        <v>         /0</v>
      </c>
    </row>
    <row r="40" spans="1:25" ht="19.5" customHeight="1">
      <c r="A40" s="452" t="s">
        <v>176</v>
      </c>
      <c r="B40" s="453">
        <v>1293</v>
      </c>
      <c r="C40" s="454">
        <v>1165</v>
      </c>
      <c r="D40" s="455">
        <v>0</v>
      </c>
      <c r="E40" s="454">
        <v>0</v>
      </c>
      <c r="F40" s="456">
        <f t="shared" si="18"/>
        <v>2458</v>
      </c>
      <c r="G40" s="457">
        <f t="shared" si="0"/>
        <v>0.002306625401407248</v>
      </c>
      <c r="H40" s="458">
        <v>1289</v>
      </c>
      <c r="I40" s="454">
        <v>967</v>
      </c>
      <c r="J40" s="455"/>
      <c r="K40" s="454"/>
      <c r="L40" s="456">
        <f t="shared" si="19"/>
        <v>2256</v>
      </c>
      <c r="M40" s="459">
        <f t="shared" si="23"/>
        <v>0.08953900709219864</v>
      </c>
      <c r="N40" s="453">
        <v>1293</v>
      </c>
      <c r="O40" s="454">
        <v>1165</v>
      </c>
      <c r="P40" s="455"/>
      <c r="Q40" s="454"/>
      <c r="R40" s="456">
        <f t="shared" si="20"/>
        <v>2458</v>
      </c>
      <c r="S40" s="457">
        <f t="shared" si="1"/>
        <v>0.002306625401407248</v>
      </c>
      <c r="T40" s="458">
        <v>1289</v>
      </c>
      <c r="U40" s="454">
        <v>967</v>
      </c>
      <c r="V40" s="455"/>
      <c r="W40" s="454"/>
      <c r="X40" s="456">
        <f t="shared" si="21"/>
        <v>2256</v>
      </c>
      <c r="Y40" s="460">
        <f t="shared" si="22"/>
        <v>0.08953900709219864</v>
      </c>
    </row>
    <row r="41" spans="1:25" ht="19.5" customHeight="1">
      <c r="A41" s="452" t="s">
        <v>435</v>
      </c>
      <c r="B41" s="453">
        <v>0</v>
      </c>
      <c r="C41" s="454">
        <v>0</v>
      </c>
      <c r="D41" s="455">
        <v>1465</v>
      </c>
      <c r="E41" s="454">
        <v>442</v>
      </c>
      <c r="F41" s="456">
        <f t="shared" si="18"/>
        <v>1907</v>
      </c>
      <c r="G41" s="457">
        <f t="shared" si="0"/>
        <v>0.001789558437951026</v>
      </c>
      <c r="H41" s="458"/>
      <c r="I41" s="454"/>
      <c r="J41" s="455"/>
      <c r="K41" s="454"/>
      <c r="L41" s="456">
        <f t="shared" si="19"/>
        <v>0</v>
      </c>
      <c r="M41" s="459" t="str">
        <f t="shared" si="23"/>
        <v>         /0</v>
      </c>
      <c r="N41" s="453"/>
      <c r="O41" s="454"/>
      <c r="P41" s="455">
        <v>1465</v>
      </c>
      <c r="Q41" s="454">
        <v>442</v>
      </c>
      <c r="R41" s="456">
        <f t="shared" si="20"/>
        <v>1907</v>
      </c>
      <c r="S41" s="457">
        <f t="shared" si="1"/>
        <v>0.001789558437951026</v>
      </c>
      <c r="T41" s="458"/>
      <c r="U41" s="454"/>
      <c r="V41" s="455"/>
      <c r="W41" s="454"/>
      <c r="X41" s="456">
        <f t="shared" si="21"/>
        <v>0</v>
      </c>
      <c r="Y41" s="460" t="str">
        <f t="shared" si="22"/>
        <v>         /0</v>
      </c>
    </row>
    <row r="42" spans="1:25" ht="19.5" customHeight="1">
      <c r="A42" s="452" t="s">
        <v>436</v>
      </c>
      <c r="B42" s="453">
        <v>564</v>
      </c>
      <c r="C42" s="454">
        <v>370</v>
      </c>
      <c r="D42" s="455">
        <v>0</v>
      </c>
      <c r="E42" s="454">
        <v>0</v>
      </c>
      <c r="F42" s="456">
        <f t="shared" si="18"/>
        <v>934</v>
      </c>
      <c r="G42" s="457">
        <f t="shared" si="0"/>
        <v>0.0008764801159130877</v>
      </c>
      <c r="H42" s="458"/>
      <c r="I42" s="454"/>
      <c r="J42" s="455"/>
      <c r="K42" s="454"/>
      <c r="L42" s="456">
        <f t="shared" si="19"/>
        <v>0</v>
      </c>
      <c r="M42" s="459" t="str">
        <f t="shared" si="23"/>
        <v>         /0</v>
      </c>
      <c r="N42" s="453">
        <v>564</v>
      </c>
      <c r="O42" s="454">
        <v>370</v>
      </c>
      <c r="P42" s="455"/>
      <c r="Q42" s="454"/>
      <c r="R42" s="456">
        <f t="shared" si="20"/>
        <v>934</v>
      </c>
      <c r="S42" s="457">
        <f t="shared" si="1"/>
        <v>0.0008764801159130877</v>
      </c>
      <c r="T42" s="458"/>
      <c r="U42" s="454"/>
      <c r="V42" s="455"/>
      <c r="W42" s="454"/>
      <c r="X42" s="456">
        <f t="shared" si="21"/>
        <v>0</v>
      </c>
      <c r="Y42" s="460" t="str">
        <f t="shared" si="22"/>
        <v>         /0</v>
      </c>
    </row>
    <row r="43" spans="1:25" ht="19.5" customHeight="1">
      <c r="A43" s="452" t="s">
        <v>178</v>
      </c>
      <c r="B43" s="453">
        <v>326</v>
      </c>
      <c r="C43" s="454">
        <v>302</v>
      </c>
      <c r="D43" s="455">
        <v>0</v>
      </c>
      <c r="E43" s="454">
        <v>0</v>
      </c>
      <c r="F43" s="456">
        <f t="shared" si="18"/>
        <v>628</v>
      </c>
      <c r="G43" s="457">
        <f t="shared" si="0"/>
        <v>0.0005893249601642603</v>
      </c>
      <c r="H43" s="458">
        <v>241</v>
      </c>
      <c r="I43" s="454">
        <v>170</v>
      </c>
      <c r="J43" s="455"/>
      <c r="K43" s="454"/>
      <c r="L43" s="456">
        <f t="shared" si="19"/>
        <v>411</v>
      </c>
      <c r="M43" s="459">
        <f t="shared" si="23"/>
        <v>0.5279805352798053</v>
      </c>
      <c r="N43" s="453">
        <v>326</v>
      </c>
      <c r="O43" s="454">
        <v>302</v>
      </c>
      <c r="P43" s="455">
        <v>0</v>
      </c>
      <c r="Q43" s="454">
        <v>0</v>
      </c>
      <c r="R43" s="456">
        <f t="shared" si="20"/>
        <v>628</v>
      </c>
      <c r="S43" s="457">
        <f t="shared" si="1"/>
        <v>0.0005893249601642603</v>
      </c>
      <c r="T43" s="458">
        <v>241</v>
      </c>
      <c r="U43" s="454">
        <v>170</v>
      </c>
      <c r="V43" s="455"/>
      <c r="W43" s="454"/>
      <c r="X43" s="456">
        <f t="shared" si="21"/>
        <v>411</v>
      </c>
      <c r="Y43" s="460">
        <f t="shared" si="22"/>
        <v>0.5279805352798053</v>
      </c>
    </row>
    <row r="44" spans="1:25" ht="19.5" customHeight="1">
      <c r="A44" s="452" t="s">
        <v>177</v>
      </c>
      <c r="B44" s="453">
        <v>240</v>
      </c>
      <c r="C44" s="454">
        <v>335</v>
      </c>
      <c r="D44" s="455">
        <v>0</v>
      </c>
      <c r="E44" s="454">
        <v>0</v>
      </c>
      <c r="F44" s="456">
        <f t="shared" si="18"/>
        <v>575</v>
      </c>
      <c r="G44" s="457">
        <f t="shared" si="0"/>
        <v>0.00053958893645613</v>
      </c>
      <c r="H44" s="458">
        <v>318</v>
      </c>
      <c r="I44" s="454">
        <v>512</v>
      </c>
      <c r="J44" s="455"/>
      <c r="K44" s="454"/>
      <c r="L44" s="456">
        <f t="shared" si="19"/>
        <v>830</v>
      </c>
      <c r="M44" s="459">
        <f t="shared" si="23"/>
        <v>-0.30722891566265065</v>
      </c>
      <c r="N44" s="453">
        <v>240</v>
      </c>
      <c r="O44" s="454">
        <v>335</v>
      </c>
      <c r="P44" s="455"/>
      <c r="Q44" s="454"/>
      <c r="R44" s="456">
        <f t="shared" si="20"/>
        <v>575</v>
      </c>
      <c r="S44" s="457">
        <f t="shared" si="1"/>
        <v>0.00053958893645613</v>
      </c>
      <c r="T44" s="458">
        <v>318</v>
      </c>
      <c r="U44" s="454">
        <v>512</v>
      </c>
      <c r="V44" s="455"/>
      <c r="W44" s="454"/>
      <c r="X44" s="456">
        <f t="shared" si="21"/>
        <v>830</v>
      </c>
      <c r="Y44" s="460">
        <f t="shared" si="22"/>
        <v>-0.30722891566265065</v>
      </c>
    </row>
    <row r="45" spans="1:25" ht="19.5" customHeight="1">
      <c r="A45" s="452" t="s">
        <v>437</v>
      </c>
      <c r="B45" s="453">
        <v>271</v>
      </c>
      <c r="C45" s="454">
        <v>223</v>
      </c>
      <c r="D45" s="455">
        <v>0</v>
      </c>
      <c r="E45" s="454">
        <v>0</v>
      </c>
      <c r="F45" s="456">
        <f t="shared" si="18"/>
        <v>494</v>
      </c>
      <c r="G45" s="457">
        <f t="shared" si="0"/>
        <v>0.0004635772775814404</v>
      </c>
      <c r="H45" s="458"/>
      <c r="I45" s="454"/>
      <c r="J45" s="455"/>
      <c r="K45" s="454"/>
      <c r="L45" s="456">
        <f t="shared" si="19"/>
        <v>0</v>
      </c>
      <c r="M45" s="459" t="str">
        <f t="shared" si="23"/>
        <v>         /0</v>
      </c>
      <c r="N45" s="453">
        <v>271</v>
      </c>
      <c r="O45" s="454">
        <v>223</v>
      </c>
      <c r="P45" s="455"/>
      <c r="Q45" s="454"/>
      <c r="R45" s="456">
        <f t="shared" si="20"/>
        <v>494</v>
      </c>
      <c r="S45" s="457">
        <f t="shared" si="1"/>
        <v>0.0004635772775814404</v>
      </c>
      <c r="T45" s="458"/>
      <c r="U45" s="454"/>
      <c r="V45" s="455"/>
      <c r="W45" s="454"/>
      <c r="X45" s="456">
        <f t="shared" si="21"/>
        <v>0</v>
      </c>
      <c r="Y45" s="460" t="str">
        <f t="shared" si="22"/>
        <v>         /0</v>
      </c>
    </row>
    <row r="46" spans="1:25" ht="19.5" customHeight="1" thickBot="1">
      <c r="A46" s="461" t="s">
        <v>148</v>
      </c>
      <c r="B46" s="462">
        <v>0</v>
      </c>
      <c r="C46" s="463">
        <v>0</v>
      </c>
      <c r="D46" s="464">
        <v>106</v>
      </c>
      <c r="E46" s="463">
        <v>82</v>
      </c>
      <c r="F46" s="465">
        <f t="shared" si="18"/>
        <v>188</v>
      </c>
      <c r="G46" s="466">
        <f t="shared" si="0"/>
        <v>0.00017642212183261295</v>
      </c>
      <c r="H46" s="467">
        <v>0</v>
      </c>
      <c r="I46" s="463">
        <v>0</v>
      </c>
      <c r="J46" s="464">
        <v>84</v>
      </c>
      <c r="K46" s="463">
        <v>98</v>
      </c>
      <c r="L46" s="465">
        <f t="shared" si="19"/>
        <v>182</v>
      </c>
      <c r="M46" s="468">
        <f t="shared" si="23"/>
        <v>0.03296703296703307</v>
      </c>
      <c r="N46" s="462">
        <v>0</v>
      </c>
      <c r="O46" s="463">
        <v>0</v>
      </c>
      <c r="P46" s="464">
        <v>106</v>
      </c>
      <c r="Q46" s="463">
        <v>82</v>
      </c>
      <c r="R46" s="465">
        <f t="shared" si="20"/>
        <v>188</v>
      </c>
      <c r="S46" s="466">
        <f t="shared" si="1"/>
        <v>0.00017642212183261295</v>
      </c>
      <c r="T46" s="467">
        <v>0</v>
      </c>
      <c r="U46" s="463">
        <v>0</v>
      </c>
      <c r="V46" s="464">
        <v>84</v>
      </c>
      <c r="W46" s="463">
        <v>98</v>
      </c>
      <c r="X46" s="465">
        <f t="shared" si="21"/>
        <v>182</v>
      </c>
      <c r="Y46" s="469">
        <f t="shared" si="22"/>
        <v>0.03296703296703307</v>
      </c>
    </row>
    <row r="47" ht="9" customHeight="1" thickTop="1">
      <c r="A47" s="118"/>
    </row>
    <row r="48" ht="15">
      <c r="A48" s="118" t="s">
        <v>41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7:Y65536 M47:M65536 Y3 M3 M5:M8 Y5:Y8">
    <cfRule type="cellIs" priority="3" dxfId="91" operator="lessThan" stopIfTrue="1">
      <formula>0</formula>
    </cfRule>
  </conditionalFormatting>
  <conditionalFormatting sqref="M9:M46 Y9:Y46">
    <cfRule type="cellIs" priority="4" dxfId="91" operator="lessThan" stopIfTrue="1">
      <formula>0</formula>
    </cfRule>
    <cfRule type="cellIs" priority="5" dxfId="93" operator="greaterThanOrEqual" stopIfTrue="1">
      <formula>0</formula>
    </cfRule>
  </conditionalFormatting>
  <conditionalFormatting sqref="G6:G8">
    <cfRule type="cellIs" priority="2" dxfId="91" operator="lessThan" stopIfTrue="1">
      <formula>0</formula>
    </cfRule>
  </conditionalFormatting>
  <conditionalFormatting sqref="S6:S8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1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9.8515625" style="117" customWidth="1"/>
    <col min="2" max="2" width="9.140625" style="117" customWidth="1"/>
    <col min="3" max="3" width="10.7109375" style="117" customWidth="1"/>
    <col min="4" max="4" width="8.7109375" style="117" bestFit="1" customWidth="1"/>
    <col min="5" max="5" width="10.7109375" style="117" bestFit="1" customWidth="1"/>
    <col min="6" max="6" width="10.140625" style="117" customWidth="1"/>
    <col min="7" max="7" width="11.28125" style="117" bestFit="1" customWidth="1"/>
    <col min="8" max="8" width="10.00390625" style="117" customWidth="1"/>
    <col min="9" max="9" width="10.8515625" style="117" bestFit="1" customWidth="1"/>
    <col min="10" max="10" width="9.00390625" style="117" bestFit="1" customWidth="1"/>
    <col min="11" max="11" width="10.7109375" style="117" bestFit="1" customWidth="1"/>
    <col min="12" max="12" width="9.28125" style="117" customWidth="1"/>
    <col min="13" max="13" width="9.7109375" style="117" customWidth="1"/>
    <col min="14" max="14" width="10.7109375" style="117" customWidth="1"/>
    <col min="15" max="15" width="12.28125" style="117" bestFit="1" customWidth="1"/>
    <col min="16" max="16" width="9.28125" style="117" customWidth="1"/>
    <col min="17" max="17" width="10.7109375" style="117" bestFit="1" customWidth="1"/>
    <col min="18" max="18" width="10.28125" style="117" bestFit="1" customWidth="1"/>
    <col min="19" max="19" width="11.28125" style="117" bestFit="1" customWidth="1"/>
    <col min="20" max="20" width="10.28125" style="117" bestFit="1" customWidth="1"/>
    <col min="21" max="21" width="10.28125" style="117" customWidth="1"/>
    <col min="22" max="22" width="9.28125" style="117" customWidth="1"/>
    <col min="23" max="23" width="10.28125" style="117" customWidth="1"/>
    <col min="24" max="24" width="10.7109375" style="117" customWidth="1"/>
    <col min="25" max="25" width="9.8515625" style="117" bestFit="1" customWidth="1"/>
    <col min="26" max="16384" width="8.00390625" style="117" customWidth="1"/>
  </cols>
  <sheetData>
    <row r="1" spans="24:25" ht="18.75" thickBot="1">
      <c r="X1" s="595" t="s">
        <v>27</v>
      </c>
      <c r="Y1" s="596"/>
    </row>
    <row r="2" ht="5.25" customHeight="1" thickBot="1"/>
    <row r="3" spans="1:25" ht="24" customHeight="1" thickTop="1">
      <c r="A3" s="597" t="s">
        <v>45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9"/>
    </row>
    <row r="4" spans="1:25" ht="21" customHeight="1" thickBot="1">
      <c r="A4" s="620" t="s">
        <v>43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2"/>
    </row>
    <row r="5" spans="1:25" s="136" customFormat="1" ht="19.5" customHeight="1" thickBot="1" thickTop="1">
      <c r="A5" s="600" t="s">
        <v>42</v>
      </c>
      <c r="B5" s="615" t="s">
        <v>35</v>
      </c>
      <c r="C5" s="616"/>
      <c r="D5" s="616"/>
      <c r="E5" s="616"/>
      <c r="F5" s="616"/>
      <c r="G5" s="616"/>
      <c r="H5" s="616"/>
      <c r="I5" s="616"/>
      <c r="J5" s="617"/>
      <c r="K5" s="617"/>
      <c r="L5" s="617"/>
      <c r="M5" s="618"/>
      <c r="N5" s="619" t="s">
        <v>34</v>
      </c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8"/>
    </row>
    <row r="6" spans="1:25" s="135" customFormat="1" ht="26.25" customHeight="1" thickBot="1">
      <c r="A6" s="601"/>
      <c r="B6" s="607" t="s">
        <v>426</v>
      </c>
      <c r="C6" s="608"/>
      <c r="D6" s="608"/>
      <c r="E6" s="608"/>
      <c r="F6" s="609"/>
      <c r="G6" s="604" t="s">
        <v>33</v>
      </c>
      <c r="H6" s="607" t="s">
        <v>142</v>
      </c>
      <c r="I6" s="608"/>
      <c r="J6" s="608"/>
      <c r="K6" s="608"/>
      <c r="L6" s="609"/>
      <c r="M6" s="604" t="s">
        <v>32</v>
      </c>
      <c r="N6" s="614" t="s">
        <v>427</v>
      </c>
      <c r="O6" s="608"/>
      <c r="P6" s="608"/>
      <c r="Q6" s="608"/>
      <c r="R6" s="608"/>
      <c r="S6" s="604" t="s">
        <v>33</v>
      </c>
      <c r="T6" s="614" t="s">
        <v>143</v>
      </c>
      <c r="U6" s="608"/>
      <c r="V6" s="608"/>
      <c r="W6" s="608"/>
      <c r="X6" s="608"/>
      <c r="Y6" s="604" t="s">
        <v>32</v>
      </c>
    </row>
    <row r="7" spans="1:25" s="130" customFormat="1" ht="26.25" customHeight="1">
      <c r="A7" s="602"/>
      <c r="B7" s="587" t="s">
        <v>21</v>
      </c>
      <c r="C7" s="588"/>
      <c r="D7" s="589" t="s">
        <v>20</v>
      </c>
      <c r="E7" s="590"/>
      <c r="F7" s="591" t="s">
        <v>16</v>
      </c>
      <c r="G7" s="605"/>
      <c r="H7" s="587" t="s">
        <v>21</v>
      </c>
      <c r="I7" s="588"/>
      <c r="J7" s="589" t="s">
        <v>20</v>
      </c>
      <c r="K7" s="590"/>
      <c r="L7" s="591" t="s">
        <v>16</v>
      </c>
      <c r="M7" s="605"/>
      <c r="N7" s="588" t="s">
        <v>21</v>
      </c>
      <c r="O7" s="588"/>
      <c r="P7" s="593" t="s">
        <v>20</v>
      </c>
      <c r="Q7" s="588"/>
      <c r="R7" s="591" t="s">
        <v>16</v>
      </c>
      <c r="S7" s="605"/>
      <c r="T7" s="594" t="s">
        <v>21</v>
      </c>
      <c r="U7" s="590"/>
      <c r="V7" s="589" t="s">
        <v>20</v>
      </c>
      <c r="W7" s="610"/>
      <c r="X7" s="591" t="s">
        <v>16</v>
      </c>
      <c r="Y7" s="605"/>
    </row>
    <row r="8" spans="1:25" s="130" customFormat="1" ht="16.5" customHeight="1" thickBot="1">
      <c r="A8" s="603"/>
      <c r="B8" s="133" t="s">
        <v>30</v>
      </c>
      <c r="C8" s="131" t="s">
        <v>29</v>
      </c>
      <c r="D8" s="132" t="s">
        <v>30</v>
      </c>
      <c r="E8" s="131" t="s">
        <v>29</v>
      </c>
      <c r="F8" s="592"/>
      <c r="G8" s="606"/>
      <c r="H8" s="133" t="s">
        <v>30</v>
      </c>
      <c r="I8" s="131" t="s">
        <v>29</v>
      </c>
      <c r="J8" s="132" t="s">
        <v>30</v>
      </c>
      <c r="K8" s="131" t="s">
        <v>29</v>
      </c>
      <c r="L8" s="592"/>
      <c r="M8" s="606"/>
      <c r="N8" s="133" t="s">
        <v>30</v>
      </c>
      <c r="O8" s="131" t="s">
        <v>29</v>
      </c>
      <c r="P8" s="132" t="s">
        <v>30</v>
      </c>
      <c r="Q8" s="131" t="s">
        <v>29</v>
      </c>
      <c r="R8" s="592"/>
      <c r="S8" s="606"/>
      <c r="T8" s="133" t="s">
        <v>30</v>
      </c>
      <c r="U8" s="131" t="s">
        <v>29</v>
      </c>
      <c r="V8" s="132" t="s">
        <v>30</v>
      </c>
      <c r="W8" s="131" t="s">
        <v>29</v>
      </c>
      <c r="X8" s="592"/>
      <c r="Y8" s="606"/>
    </row>
    <row r="9" spans="1:25" s="137" customFormat="1" ht="18" customHeight="1" thickBot="1" thickTop="1">
      <c r="A9" s="147" t="s">
        <v>23</v>
      </c>
      <c r="B9" s="146">
        <f>SUM(B10:B48)</f>
        <v>26922.97700000001</v>
      </c>
      <c r="C9" s="140">
        <f>SUM(C10:C48)</f>
        <v>13568.127999999993</v>
      </c>
      <c r="D9" s="141">
        <f>SUM(D10:D48)</f>
        <v>7023.392970000001</v>
      </c>
      <c r="E9" s="140">
        <f>SUM(E10:E48)</f>
        <v>1404.214</v>
      </c>
      <c r="F9" s="139">
        <f aca="true" t="shared" si="0" ref="F9:F22">SUM(B9:E9)</f>
        <v>48918.711970000004</v>
      </c>
      <c r="G9" s="143">
        <f aca="true" t="shared" si="1" ref="G9:G22">F9/$F$9</f>
        <v>1</v>
      </c>
      <c r="H9" s="142">
        <f>SUM(H10:H48)</f>
        <v>27552.82499999999</v>
      </c>
      <c r="I9" s="140">
        <f>SUM(I10:I48)</f>
        <v>14248.002</v>
      </c>
      <c r="J9" s="141">
        <f>SUM(J10:J48)</f>
        <v>3310.617</v>
      </c>
      <c r="K9" s="140">
        <f>SUM(K10:K48)</f>
        <v>1058.174</v>
      </c>
      <c r="L9" s="139">
        <f aca="true" t="shared" si="2" ref="L9:L22">SUM(H9:K9)</f>
        <v>46169.61799999999</v>
      </c>
      <c r="M9" s="145">
        <f aca="true" t="shared" si="3" ref="M9:M22">IF(ISERROR(F9/L9-1),"         /0",(F9/L9-1))</f>
        <v>0.059543355329472636</v>
      </c>
      <c r="N9" s="144">
        <f>SUM(N10:N48)</f>
        <v>26922.97700000001</v>
      </c>
      <c r="O9" s="140">
        <f>SUM(O10:O48)</f>
        <v>13568.127999999993</v>
      </c>
      <c r="P9" s="141">
        <f>SUM(P10:P48)</f>
        <v>7023.392970000001</v>
      </c>
      <c r="Q9" s="140">
        <f>SUM(Q10:Q48)</f>
        <v>1404.214</v>
      </c>
      <c r="R9" s="139">
        <f aca="true" t="shared" si="4" ref="R9:R22">SUM(N9:Q9)</f>
        <v>48918.711970000004</v>
      </c>
      <c r="S9" s="143">
        <f aca="true" t="shared" si="5" ref="S9:S22">R9/$R$9</f>
        <v>1</v>
      </c>
      <c r="T9" s="142">
        <f>SUM(T10:T48)</f>
        <v>27552.82499999999</v>
      </c>
      <c r="U9" s="140">
        <f>SUM(U10:U48)</f>
        <v>14248.002</v>
      </c>
      <c r="V9" s="141">
        <f>SUM(V10:V48)</f>
        <v>3310.617</v>
      </c>
      <c r="W9" s="140">
        <f>SUM(W10:W48)</f>
        <v>1058.174</v>
      </c>
      <c r="X9" s="139">
        <f aca="true" t="shared" si="6" ref="X9:X22">SUM(T9:W9)</f>
        <v>46169.61799999999</v>
      </c>
      <c r="Y9" s="138">
        <f>IF(ISERROR(R9/X9-1),"         /0",(R9/X9-1))</f>
        <v>0.059543355329472636</v>
      </c>
    </row>
    <row r="10" spans="1:25" ht="19.5" customHeight="1" thickTop="1">
      <c r="A10" s="443" t="s">
        <v>151</v>
      </c>
      <c r="B10" s="444">
        <v>8691.928</v>
      </c>
      <c r="C10" s="445">
        <v>3886.260999999999</v>
      </c>
      <c r="D10" s="446">
        <v>0</v>
      </c>
      <c r="E10" s="445">
        <v>0</v>
      </c>
      <c r="F10" s="447">
        <f t="shared" si="0"/>
        <v>12578.188999999998</v>
      </c>
      <c r="G10" s="448">
        <f t="shared" si="1"/>
        <v>0.2571242883032923</v>
      </c>
      <c r="H10" s="449">
        <v>9364.876</v>
      </c>
      <c r="I10" s="445">
        <v>5149.575999999999</v>
      </c>
      <c r="J10" s="446"/>
      <c r="K10" s="445"/>
      <c r="L10" s="447">
        <f t="shared" si="2"/>
        <v>14514.452</v>
      </c>
      <c r="M10" s="450">
        <f t="shared" si="3"/>
        <v>-0.13340241849985113</v>
      </c>
      <c r="N10" s="444">
        <v>8691.928</v>
      </c>
      <c r="O10" s="445">
        <v>3886.260999999999</v>
      </c>
      <c r="P10" s="446"/>
      <c r="Q10" s="445"/>
      <c r="R10" s="447">
        <f t="shared" si="4"/>
        <v>12578.188999999998</v>
      </c>
      <c r="S10" s="448">
        <f t="shared" si="5"/>
        <v>0.2571242883032923</v>
      </c>
      <c r="T10" s="449">
        <v>9364.876</v>
      </c>
      <c r="U10" s="445">
        <v>5149.575999999999</v>
      </c>
      <c r="V10" s="446"/>
      <c r="W10" s="445"/>
      <c r="X10" s="488">
        <f t="shared" si="6"/>
        <v>14514.452</v>
      </c>
      <c r="Y10" s="451">
        <f aca="true" t="shared" si="7" ref="Y10:Y22">IF(ISERROR(R10/X10-1),"         /0",IF(R10/X10&gt;5,"  *  ",(R10/X10-1)))</f>
        <v>-0.13340241849985113</v>
      </c>
    </row>
    <row r="11" spans="1:25" ht="19.5" customHeight="1">
      <c r="A11" s="452" t="s">
        <v>180</v>
      </c>
      <c r="B11" s="453">
        <v>2186.225</v>
      </c>
      <c r="C11" s="454">
        <v>884.875</v>
      </c>
      <c r="D11" s="455">
        <v>1650.724</v>
      </c>
      <c r="E11" s="454">
        <v>174.793</v>
      </c>
      <c r="F11" s="456">
        <f t="shared" si="0"/>
        <v>4896.616999999999</v>
      </c>
      <c r="G11" s="457">
        <f t="shared" si="1"/>
        <v>0.10009701406289907</v>
      </c>
      <c r="H11" s="458">
        <v>2410.1549999999997</v>
      </c>
      <c r="I11" s="454">
        <v>1043.128</v>
      </c>
      <c r="J11" s="455">
        <v>644.506</v>
      </c>
      <c r="K11" s="454">
        <v>324.28200000000004</v>
      </c>
      <c r="L11" s="456">
        <f t="shared" si="2"/>
        <v>4422.071</v>
      </c>
      <c r="M11" s="459">
        <f t="shared" si="3"/>
        <v>0.10731306666039497</v>
      </c>
      <c r="N11" s="453">
        <v>2186.225</v>
      </c>
      <c r="O11" s="454">
        <v>884.875</v>
      </c>
      <c r="P11" s="455">
        <v>1650.724</v>
      </c>
      <c r="Q11" s="454">
        <v>174.793</v>
      </c>
      <c r="R11" s="456">
        <f t="shared" si="4"/>
        <v>4896.616999999999</v>
      </c>
      <c r="S11" s="457">
        <f t="shared" si="5"/>
        <v>0.10009701406289907</v>
      </c>
      <c r="T11" s="458">
        <v>2410.1549999999997</v>
      </c>
      <c r="U11" s="454">
        <v>1043.128</v>
      </c>
      <c r="V11" s="455">
        <v>644.506</v>
      </c>
      <c r="W11" s="454">
        <v>324.28200000000004</v>
      </c>
      <c r="X11" s="489">
        <f t="shared" si="6"/>
        <v>4422.071</v>
      </c>
      <c r="Y11" s="460">
        <f t="shared" si="7"/>
        <v>0.10731306666039497</v>
      </c>
    </row>
    <row r="12" spans="1:25" ht="19.5" customHeight="1">
      <c r="A12" s="452" t="s">
        <v>144</v>
      </c>
      <c r="B12" s="453">
        <v>2512.256</v>
      </c>
      <c r="C12" s="454">
        <v>2264.8459999999995</v>
      </c>
      <c r="D12" s="455">
        <v>3.316</v>
      </c>
      <c r="E12" s="454">
        <v>0</v>
      </c>
      <c r="F12" s="456">
        <f t="shared" si="0"/>
        <v>4780.417999999999</v>
      </c>
      <c r="G12" s="457">
        <f t="shared" si="1"/>
        <v>0.09772166534007781</v>
      </c>
      <c r="H12" s="458">
        <v>1486.517</v>
      </c>
      <c r="I12" s="454">
        <v>1609.6759999999997</v>
      </c>
      <c r="J12" s="455">
        <v>0.522</v>
      </c>
      <c r="K12" s="454">
        <v>0</v>
      </c>
      <c r="L12" s="456">
        <f t="shared" si="2"/>
        <v>3096.7149999999997</v>
      </c>
      <c r="M12" s="459">
        <f t="shared" si="3"/>
        <v>0.5437061531332392</v>
      </c>
      <c r="N12" s="453">
        <v>2512.256</v>
      </c>
      <c r="O12" s="454">
        <v>2264.8459999999995</v>
      </c>
      <c r="P12" s="455">
        <v>3.316</v>
      </c>
      <c r="Q12" s="454">
        <v>0</v>
      </c>
      <c r="R12" s="456">
        <f t="shared" si="4"/>
        <v>4780.417999999999</v>
      </c>
      <c r="S12" s="457">
        <f t="shared" si="5"/>
        <v>0.09772166534007781</v>
      </c>
      <c r="T12" s="458">
        <v>1486.517</v>
      </c>
      <c r="U12" s="454">
        <v>1609.6759999999997</v>
      </c>
      <c r="V12" s="455">
        <v>0.522</v>
      </c>
      <c r="W12" s="454">
        <v>0</v>
      </c>
      <c r="X12" s="489">
        <f t="shared" si="6"/>
        <v>3096.7149999999997</v>
      </c>
      <c r="Y12" s="460">
        <f t="shared" si="7"/>
        <v>0.5437061531332392</v>
      </c>
    </row>
    <row r="13" spans="1:25" ht="19.5" customHeight="1">
      <c r="A13" s="452" t="s">
        <v>179</v>
      </c>
      <c r="B13" s="453">
        <v>3487.505</v>
      </c>
      <c r="C13" s="454">
        <v>966.045</v>
      </c>
      <c r="D13" s="455">
        <v>0</v>
      </c>
      <c r="E13" s="454">
        <v>0</v>
      </c>
      <c r="F13" s="456">
        <f t="shared" si="0"/>
        <v>4453.55</v>
      </c>
      <c r="G13" s="457">
        <f t="shared" si="1"/>
        <v>0.0910398050286196</v>
      </c>
      <c r="H13" s="458">
        <v>3017.988</v>
      </c>
      <c r="I13" s="454">
        <v>1387.737</v>
      </c>
      <c r="J13" s="455"/>
      <c r="K13" s="454">
        <v>16.595</v>
      </c>
      <c r="L13" s="456">
        <f t="shared" si="2"/>
        <v>4422.320000000001</v>
      </c>
      <c r="M13" s="459">
        <f t="shared" si="3"/>
        <v>0.007061904158902843</v>
      </c>
      <c r="N13" s="453">
        <v>3487.505</v>
      </c>
      <c r="O13" s="454">
        <v>966.045</v>
      </c>
      <c r="P13" s="455"/>
      <c r="Q13" s="454"/>
      <c r="R13" s="456">
        <f t="shared" si="4"/>
        <v>4453.55</v>
      </c>
      <c r="S13" s="457">
        <f t="shared" si="5"/>
        <v>0.0910398050286196</v>
      </c>
      <c r="T13" s="458">
        <v>3017.988</v>
      </c>
      <c r="U13" s="454">
        <v>1387.737</v>
      </c>
      <c r="V13" s="455"/>
      <c r="W13" s="454">
        <v>16.595</v>
      </c>
      <c r="X13" s="489">
        <f t="shared" si="6"/>
        <v>4422.320000000001</v>
      </c>
      <c r="Y13" s="460">
        <f t="shared" si="7"/>
        <v>0.007061904158902843</v>
      </c>
    </row>
    <row r="14" spans="1:25" ht="19.5" customHeight="1">
      <c r="A14" s="452" t="s">
        <v>181</v>
      </c>
      <c r="B14" s="453">
        <v>0</v>
      </c>
      <c r="C14" s="454">
        <v>0</v>
      </c>
      <c r="D14" s="455">
        <v>3339.2140000000004</v>
      </c>
      <c r="E14" s="454">
        <v>596.1999999999999</v>
      </c>
      <c r="F14" s="456">
        <f t="shared" si="0"/>
        <v>3935.414</v>
      </c>
      <c r="G14" s="457">
        <f t="shared" si="1"/>
        <v>0.08044802983393023</v>
      </c>
      <c r="H14" s="458"/>
      <c r="I14" s="454"/>
      <c r="J14" s="455">
        <v>2599.615</v>
      </c>
      <c r="K14" s="454">
        <v>621.534</v>
      </c>
      <c r="L14" s="456">
        <f t="shared" si="2"/>
        <v>3221.149</v>
      </c>
      <c r="M14" s="459">
        <f t="shared" si="3"/>
        <v>0.22174230375558546</v>
      </c>
      <c r="N14" s="453"/>
      <c r="O14" s="454"/>
      <c r="P14" s="455">
        <v>3339.2140000000004</v>
      </c>
      <c r="Q14" s="454">
        <v>596.1999999999999</v>
      </c>
      <c r="R14" s="456">
        <f t="shared" si="4"/>
        <v>3935.414</v>
      </c>
      <c r="S14" s="457">
        <f t="shared" si="5"/>
        <v>0.08044802983393023</v>
      </c>
      <c r="T14" s="458"/>
      <c r="U14" s="454"/>
      <c r="V14" s="455">
        <v>2599.615</v>
      </c>
      <c r="W14" s="454">
        <v>621.534</v>
      </c>
      <c r="X14" s="489">
        <f t="shared" si="6"/>
        <v>3221.149</v>
      </c>
      <c r="Y14" s="460">
        <f t="shared" si="7"/>
        <v>0.22174230375558546</v>
      </c>
    </row>
    <row r="15" spans="1:25" ht="19.5" customHeight="1">
      <c r="A15" s="452" t="s">
        <v>152</v>
      </c>
      <c r="B15" s="453">
        <v>2549.837</v>
      </c>
      <c r="C15" s="454">
        <v>783.1610000000001</v>
      </c>
      <c r="D15" s="455">
        <v>0</v>
      </c>
      <c r="E15" s="454">
        <v>0</v>
      </c>
      <c r="F15" s="456">
        <f t="shared" si="0"/>
        <v>3332.998</v>
      </c>
      <c r="G15" s="457">
        <f t="shared" si="1"/>
        <v>0.06813339652205073</v>
      </c>
      <c r="H15" s="458">
        <v>3271.1639999999998</v>
      </c>
      <c r="I15" s="454">
        <v>1100.576</v>
      </c>
      <c r="J15" s="455"/>
      <c r="K15" s="454"/>
      <c r="L15" s="456">
        <f t="shared" si="2"/>
        <v>4371.74</v>
      </c>
      <c r="M15" s="459">
        <f t="shared" si="3"/>
        <v>-0.23760379162530243</v>
      </c>
      <c r="N15" s="453">
        <v>2549.837</v>
      </c>
      <c r="O15" s="454">
        <v>783.1610000000001</v>
      </c>
      <c r="P15" s="455"/>
      <c r="Q15" s="454"/>
      <c r="R15" s="456">
        <f t="shared" si="4"/>
        <v>3332.998</v>
      </c>
      <c r="S15" s="457">
        <f t="shared" si="5"/>
        <v>0.06813339652205073</v>
      </c>
      <c r="T15" s="458">
        <v>3271.1639999999998</v>
      </c>
      <c r="U15" s="454">
        <v>1100.576</v>
      </c>
      <c r="V15" s="455"/>
      <c r="W15" s="454"/>
      <c r="X15" s="489">
        <f t="shared" si="6"/>
        <v>4371.74</v>
      </c>
      <c r="Y15" s="460">
        <f t="shared" si="7"/>
        <v>-0.23760379162530243</v>
      </c>
    </row>
    <row r="16" spans="1:25" ht="19.5" customHeight="1">
      <c r="A16" s="452" t="s">
        <v>183</v>
      </c>
      <c r="B16" s="453">
        <v>982.845</v>
      </c>
      <c r="C16" s="454">
        <v>519.944</v>
      </c>
      <c r="D16" s="455">
        <v>0</v>
      </c>
      <c r="E16" s="454">
        <v>0</v>
      </c>
      <c r="F16" s="456">
        <f t="shared" si="0"/>
        <v>1502.789</v>
      </c>
      <c r="G16" s="457">
        <f t="shared" si="1"/>
        <v>0.030720126092477734</v>
      </c>
      <c r="H16" s="458">
        <v>1053.7169999999999</v>
      </c>
      <c r="I16" s="454"/>
      <c r="J16" s="455"/>
      <c r="K16" s="454"/>
      <c r="L16" s="456">
        <f t="shared" si="2"/>
        <v>1053.7169999999999</v>
      </c>
      <c r="M16" s="459">
        <f t="shared" si="3"/>
        <v>0.42617894558026514</v>
      </c>
      <c r="N16" s="453">
        <v>982.845</v>
      </c>
      <c r="O16" s="454">
        <v>519.944</v>
      </c>
      <c r="P16" s="455"/>
      <c r="Q16" s="454"/>
      <c r="R16" s="456">
        <f t="shared" si="4"/>
        <v>1502.789</v>
      </c>
      <c r="S16" s="457">
        <f t="shared" si="5"/>
        <v>0.030720126092477734</v>
      </c>
      <c r="T16" s="458">
        <v>1053.7169999999999</v>
      </c>
      <c r="U16" s="454"/>
      <c r="V16" s="455"/>
      <c r="W16" s="454"/>
      <c r="X16" s="489">
        <f t="shared" si="6"/>
        <v>1053.7169999999999</v>
      </c>
      <c r="Y16" s="460">
        <f t="shared" si="7"/>
        <v>0.42617894558026514</v>
      </c>
    </row>
    <row r="17" spans="1:25" ht="19.5" customHeight="1">
      <c r="A17" s="452" t="s">
        <v>162</v>
      </c>
      <c r="B17" s="453">
        <v>410.134</v>
      </c>
      <c r="C17" s="454">
        <v>910.316</v>
      </c>
      <c r="D17" s="455">
        <v>0</v>
      </c>
      <c r="E17" s="454">
        <v>0</v>
      </c>
      <c r="F17" s="456">
        <f t="shared" si="0"/>
        <v>1320.45</v>
      </c>
      <c r="G17" s="457">
        <f t="shared" si="1"/>
        <v>0.026992738500755745</v>
      </c>
      <c r="H17" s="458">
        <v>240.64</v>
      </c>
      <c r="I17" s="454">
        <v>796.803</v>
      </c>
      <c r="J17" s="455"/>
      <c r="K17" s="454"/>
      <c r="L17" s="456">
        <f t="shared" si="2"/>
        <v>1037.443</v>
      </c>
      <c r="M17" s="459">
        <f t="shared" si="3"/>
        <v>0.2727928184970163</v>
      </c>
      <c r="N17" s="453">
        <v>410.134</v>
      </c>
      <c r="O17" s="454">
        <v>910.316</v>
      </c>
      <c r="P17" s="455"/>
      <c r="Q17" s="454"/>
      <c r="R17" s="456">
        <f t="shared" si="4"/>
        <v>1320.45</v>
      </c>
      <c r="S17" s="457">
        <f t="shared" si="5"/>
        <v>0.026992738500755745</v>
      </c>
      <c r="T17" s="458">
        <v>240.64</v>
      </c>
      <c r="U17" s="454">
        <v>796.803</v>
      </c>
      <c r="V17" s="455"/>
      <c r="W17" s="454"/>
      <c r="X17" s="489">
        <f t="shared" si="6"/>
        <v>1037.443</v>
      </c>
      <c r="Y17" s="460">
        <f t="shared" si="7"/>
        <v>0.2727928184970163</v>
      </c>
    </row>
    <row r="18" spans="1:25" ht="19.5" customHeight="1">
      <c r="A18" s="452" t="s">
        <v>438</v>
      </c>
      <c r="B18" s="453">
        <v>0</v>
      </c>
      <c r="C18" s="454">
        <v>0</v>
      </c>
      <c r="D18" s="455">
        <v>1006.397</v>
      </c>
      <c r="E18" s="454">
        <v>161.347</v>
      </c>
      <c r="F18" s="456">
        <f t="shared" si="0"/>
        <v>1167.7440000000001</v>
      </c>
      <c r="G18" s="457">
        <f t="shared" si="1"/>
        <v>0.02387111093023327</v>
      </c>
      <c r="H18" s="458"/>
      <c r="I18" s="454"/>
      <c r="J18" s="455"/>
      <c r="K18" s="454"/>
      <c r="L18" s="456">
        <f t="shared" si="2"/>
        <v>0</v>
      </c>
      <c r="M18" s="459" t="str">
        <f t="shared" si="3"/>
        <v>         /0</v>
      </c>
      <c r="N18" s="453"/>
      <c r="O18" s="454"/>
      <c r="P18" s="455">
        <v>1006.397</v>
      </c>
      <c r="Q18" s="454">
        <v>161.347</v>
      </c>
      <c r="R18" s="456">
        <f t="shared" si="4"/>
        <v>1167.7440000000001</v>
      </c>
      <c r="S18" s="457">
        <f t="shared" si="5"/>
        <v>0.02387111093023327</v>
      </c>
      <c r="T18" s="458"/>
      <c r="U18" s="454"/>
      <c r="V18" s="455"/>
      <c r="W18" s="454"/>
      <c r="X18" s="489">
        <f t="shared" si="6"/>
        <v>0</v>
      </c>
      <c r="Y18" s="460" t="str">
        <f t="shared" si="7"/>
        <v>         /0</v>
      </c>
    </row>
    <row r="19" spans="1:25" ht="19.5" customHeight="1">
      <c r="A19" s="452" t="s">
        <v>184</v>
      </c>
      <c r="B19" s="453">
        <v>935.03</v>
      </c>
      <c r="C19" s="454">
        <v>115.76700000000001</v>
      </c>
      <c r="D19" s="455">
        <v>0</v>
      </c>
      <c r="E19" s="454">
        <v>0</v>
      </c>
      <c r="F19" s="456">
        <f t="shared" si="0"/>
        <v>1050.797</v>
      </c>
      <c r="G19" s="457">
        <f t="shared" si="1"/>
        <v>0.021480471534990823</v>
      </c>
      <c r="H19" s="458">
        <v>937.98</v>
      </c>
      <c r="I19" s="454">
        <v>0</v>
      </c>
      <c r="J19" s="455"/>
      <c r="K19" s="454"/>
      <c r="L19" s="456">
        <f t="shared" si="2"/>
        <v>937.98</v>
      </c>
      <c r="M19" s="459">
        <f t="shared" si="3"/>
        <v>0.12027655173884311</v>
      </c>
      <c r="N19" s="453">
        <v>935.03</v>
      </c>
      <c r="O19" s="454">
        <v>115.76700000000001</v>
      </c>
      <c r="P19" s="455"/>
      <c r="Q19" s="454"/>
      <c r="R19" s="456">
        <f t="shared" si="4"/>
        <v>1050.797</v>
      </c>
      <c r="S19" s="457">
        <f t="shared" si="5"/>
        <v>0.021480471534990823</v>
      </c>
      <c r="T19" s="458">
        <v>937.98</v>
      </c>
      <c r="U19" s="454">
        <v>0</v>
      </c>
      <c r="V19" s="455"/>
      <c r="W19" s="454"/>
      <c r="X19" s="489">
        <f t="shared" si="6"/>
        <v>937.98</v>
      </c>
      <c r="Y19" s="460">
        <f t="shared" si="7"/>
        <v>0.12027655173884311</v>
      </c>
    </row>
    <row r="20" spans="1:25" ht="19.5" customHeight="1">
      <c r="A20" s="452" t="s">
        <v>145</v>
      </c>
      <c r="B20" s="453">
        <v>706.402</v>
      </c>
      <c r="C20" s="454">
        <v>289.692</v>
      </c>
      <c r="D20" s="455">
        <v>0</v>
      </c>
      <c r="E20" s="454">
        <v>0</v>
      </c>
      <c r="F20" s="456">
        <f t="shared" si="0"/>
        <v>996.094</v>
      </c>
      <c r="G20" s="457">
        <f t="shared" si="1"/>
        <v>0.02036222868277617</v>
      </c>
      <c r="H20" s="458">
        <v>0</v>
      </c>
      <c r="I20" s="454">
        <v>0</v>
      </c>
      <c r="J20" s="455">
        <v>0</v>
      </c>
      <c r="K20" s="454">
        <v>0</v>
      </c>
      <c r="L20" s="456">
        <f t="shared" si="2"/>
        <v>0</v>
      </c>
      <c r="M20" s="459" t="str">
        <f t="shared" si="3"/>
        <v>         /0</v>
      </c>
      <c r="N20" s="453">
        <v>706.402</v>
      </c>
      <c r="O20" s="454">
        <v>289.692</v>
      </c>
      <c r="P20" s="455"/>
      <c r="Q20" s="454"/>
      <c r="R20" s="456">
        <f t="shared" si="4"/>
        <v>996.094</v>
      </c>
      <c r="S20" s="457">
        <f t="shared" si="5"/>
        <v>0.02036222868277617</v>
      </c>
      <c r="T20" s="458">
        <v>0</v>
      </c>
      <c r="U20" s="454">
        <v>0</v>
      </c>
      <c r="V20" s="455">
        <v>0</v>
      </c>
      <c r="W20" s="454">
        <v>0</v>
      </c>
      <c r="X20" s="489">
        <f t="shared" si="6"/>
        <v>0</v>
      </c>
      <c r="Y20" s="460" t="str">
        <f t="shared" si="7"/>
        <v>         /0</v>
      </c>
    </row>
    <row r="21" spans="1:25" ht="19.5" customHeight="1">
      <c r="A21" s="452" t="s">
        <v>439</v>
      </c>
      <c r="B21" s="453">
        <v>0</v>
      </c>
      <c r="C21" s="454">
        <v>0</v>
      </c>
      <c r="D21" s="455">
        <v>556.3</v>
      </c>
      <c r="E21" s="454">
        <v>369.2</v>
      </c>
      <c r="F21" s="456">
        <f t="shared" si="0"/>
        <v>925.5</v>
      </c>
      <c r="G21" s="457">
        <f t="shared" si="1"/>
        <v>0.018919140809912863</v>
      </c>
      <c r="H21" s="458"/>
      <c r="I21" s="454"/>
      <c r="J21" s="455"/>
      <c r="K21" s="454"/>
      <c r="L21" s="456">
        <f t="shared" si="2"/>
        <v>0</v>
      </c>
      <c r="M21" s="459" t="str">
        <f t="shared" si="3"/>
        <v>         /0</v>
      </c>
      <c r="N21" s="453"/>
      <c r="O21" s="454"/>
      <c r="P21" s="455">
        <v>556.3</v>
      </c>
      <c r="Q21" s="454">
        <v>369.2</v>
      </c>
      <c r="R21" s="456">
        <f t="shared" si="4"/>
        <v>925.5</v>
      </c>
      <c r="S21" s="457">
        <f t="shared" si="5"/>
        <v>0.018919140809912863</v>
      </c>
      <c r="T21" s="458"/>
      <c r="U21" s="454"/>
      <c r="V21" s="455"/>
      <c r="W21" s="454"/>
      <c r="X21" s="489">
        <f t="shared" si="6"/>
        <v>0</v>
      </c>
      <c r="Y21" s="460" t="str">
        <f t="shared" si="7"/>
        <v>         /0</v>
      </c>
    </row>
    <row r="22" spans="1:25" ht="19.5" customHeight="1">
      <c r="A22" s="452" t="s">
        <v>188</v>
      </c>
      <c r="B22" s="453">
        <v>532.731</v>
      </c>
      <c r="C22" s="454">
        <v>327.80100000000004</v>
      </c>
      <c r="D22" s="455">
        <v>0</v>
      </c>
      <c r="E22" s="454">
        <v>0</v>
      </c>
      <c r="F22" s="456">
        <f t="shared" si="0"/>
        <v>860.532</v>
      </c>
      <c r="G22" s="457">
        <f t="shared" si="1"/>
        <v>0.017591060053415385</v>
      </c>
      <c r="H22" s="458">
        <v>192.526</v>
      </c>
      <c r="I22" s="454">
        <v>159.834</v>
      </c>
      <c r="J22" s="455"/>
      <c r="K22" s="454"/>
      <c r="L22" s="456">
        <f t="shared" si="2"/>
        <v>352.36</v>
      </c>
      <c r="M22" s="459">
        <f t="shared" si="3"/>
        <v>1.4421954818935179</v>
      </c>
      <c r="N22" s="453">
        <v>532.731</v>
      </c>
      <c r="O22" s="454">
        <v>327.80100000000004</v>
      </c>
      <c r="P22" s="455"/>
      <c r="Q22" s="454"/>
      <c r="R22" s="456">
        <f t="shared" si="4"/>
        <v>860.532</v>
      </c>
      <c r="S22" s="457">
        <f t="shared" si="5"/>
        <v>0.017591060053415385</v>
      </c>
      <c r="T22" s="458">
        <v>192.526</v>
      </c>
      <c r="U22" s="454">
        <v>159.834</v>
      </c>
      <c r="V22" s="455"/>
      <c r="W22" s="454"/>
      <c r="X22" s="489">
        <f t="shared" si="6"/>
        <v>352.36</v>
      </c>
      <c r="Y22" s="460">
        <f t="shared" si="7"/>
        <v>1.4421954818935179</v>
      </c>
    </row>
    <row r="23" spans="1:25" ht="19.5" customHeight="1">
      <c r="A23" s="452" t="s">
        <v>150</v>
      </c>
      <c r="B23" s="453">
        <v>446.275</v>
      </c>
      <c r="C23" s="454">
        <v>196.002</v>
      </c>
      <c r="D23" s="455">
        <v>0</v>
      </c>
      <c r="E23" s="454">
        <v>0</v>
      </c>
      <c r="F23" s="456">
        <f aca="true" t="shared" si="8" ref="F23:F30">SUM(B23:E23)</f>
        <v>642.277</v>
      </c>
      <c r="G23" s="457">
        <f aca="true" t="shared" si="9" ref="G23:G30">F23/$F$9</f>
        <v>0.013129474880570941</v>
      </c>
      <c r="H23" s="458">
        <v>497.244</v>
      </c>
      <c r="I23" s="454">
        <v>437.372</v>
      </c>
      <c r="J23" s="455"/>
      <c r="K23" s="454"/>
      <c r="L23" s="456">
        <f aca="true" t="shared" si="10" ref="L23:L30">SUM(H23:K23)</f>
        <v>934.616</v>
      </c>
      <c r="M23" s="459">
        <f aca="true" t="shared" si="11" ref="M23:M30">IF(ISERROR(F23/L23-1),"         /0",(F23/L23-1))</f>
        <v>-0.31279049363588896</v>
      </c>
      <c r="N23" s="453">
        <v>446.275</v>
      </c>
      <c r="O23" s="454">
        <v>196.002</v>
      </c>
      <c r="P23" s="455"/>
      <c r="Q23" s="454"/>
      <c r="R23" s="456">
        <f aca="true" t="shared" si="12" ref="R23:R30">SUM(N23:Q23)</f>
        <v>642.277</v>
      </c>
      <c r="S23" s="457">
        <f aca="true" t="shared" si="13" ref="S23:S30">R23/$R$9</f>
        <v>0.013129474880570941</v>
      </c>
      <c r="T23" s="458">
        <v>497.244</v>
      </c>
      <c r="U23" s="454">
        <v>437.372</v>
      </c>
      <c r="V23" s="455"/>
      <c r="W23" s="454"/>
      <c r="X23" s="489">
        <f aca="true" t="shared" si="14" ref="X23:X30">SUM(T23:W23)</f>
        <v>934.616</v>
      </c>
      <c r="Y23" s="460">
        <f aca="true" t="shared" si="15" ref="Y23:Y30">IF(ISERROR(R23/X23-1),"         /0",IF(R23/X23&gt;5,"  *  ",(R23/X23-1)))</f>
        <v>-0.31279049363588896</v>
      </c>
    </row>
    <row r="24" spans="1:25" ht="19.5" customHeight="1">
      <c r="A24" s="452" t="s">
        <v>182</v>
      </c>
      <c r="B24" s="453">
        <v>530.227</v>
      </c>
      <c r="C24" s="454">
        <v>68.802</v>
      </c>
      <c r="D24" s="455">
        <v>0</v>
      </c>
      <c r="E24" s="454">
        <v>0</v>
      </c>
      <c r="F24" s="456">
        <f t="shared" si="8"/>
        <v>599.029</v>
      </c>
      <c r="G24" s="457">
        <f t="shared" si="9"/>
        <v>0.012245396002400101</v>
      </c>
      <c r="H24" s="458">
        <v>1225.581</v>
      </c>
      <c r="I24" s="454">
        <v>103.225</v>
      </c>
      <c r="J24" s="455"/>
      <c r="K24" s="454"/>
      <c r="L24" s="456">
        <f t="shared" si="10"/>
        <v>1328.8059999999998</v>
      </c>
      <c r="M24" s="459">
        <f t="shared" si="11"/>
        <v>-0.5491975502819824</v>
      </c>
      <c r="N24" s="453">
        <v>530.227</v>
      </c>
      <c r="O24" s="454">
        <v>68.802</v>
      </c>
      <c r="P24" s="455"/>
      <c r="Q24" s="454"/>
      <c r="R24" s="456">
        <f t="shared" si="12"/>
        <v>599.029</v>
      </c>
      <c r="S24" s="457">
        <f t="shared" si="13"/>
        <v>0.012245396002400101</v>
      </c>
      <c r="T24" s="458">
        <v>1225.581</v>
      </c>
      <c r="U24" s="454">
        <v>103.225</v>
      </c>
      <c r="V24" s="455"/>
      <c r="W24" s="454"/>
      <c r="X24" s="489">
        <f t="shared" si="14"/>
        <v>1328.8059999999998</v>
      </c>
      <c r="Y24" s="460">
        <f t="shared" si="15"/>
        <v>-0.5491975502819824</v>
      </c>
    </row>
    <row r="25" spans="1:25" ht="19.5" customHeight="1">
      <c r="A25" s="452" t="s">
        <v>163</v>
      </c>
      <c r="B25" s="453">
        <v>185.801</v>
      </c>
      <c r="C25" s="454">
        <v>342.9</v>
      </c>
      <c r="D25" s="455">
        <v>0</v>
      </c>
      <c r="E25" s="454">
        <v>0</v>
      </c>
      <c r="F25" s="456">
        <f t="shared" si="8"/>
        <v>528.701</v>
      </c>
      <c r="G25" s="457">
        <f t="shared" si="9"/>
        <v>0.010807745721601017</v>
      </c>
      <c r="H25" s="458">
        <v>199.53</v>
      </c>
      <c r="I25" s="454">
        <v>286.195</v>
      </c>
      <c r="J25" s="455"/>
      <c r="K25" s="454"/>
      <c r="L25" s="456">
        <f t="shared" si="10"/>
        <v>485.725</v>
      </c>
      <c r="M25" s="459">
        <f t="shared" si="11"/>
        <v>0.08847804827834671</v>
      </c>
      <c r="N25" s="453">
        <v>185.801</v>
      </c>
      <c r="O25" s="454">
        <v>342.9</v>
      </c>
      <c r="P25" s="455"/>
      <c r="Q25" s="454"/>
      <c r="R25" s="456">
        <f t="shared" si="12"/>
        <v>528.701</v>
      </c>
      <c r="S25" s="457">
        <f t="shared" si="13"/>
        <v>0.010807745721601017</v>
      </c>
      <c r="T25" s="458">
        <v>199.53</v>
      </c>
      <c r="U25" s="454">
        <v>286.195</v>
      </c>
      <c r="V25" s="455"/>
      <c r="W25" s="454"/>
      <c r="X25" s="489">
        <f t="shared" si="14"/>
        <v>485.725</v>
      </c>
      <c r="Y25" s="460">
        <f t="shared" si="15"/>
        <v>0.08847804827834671</v>
      </c>
    </row>
    <row r="26" spans="1:25" ht="19.5" customHeight="1">
      <c r="A26" s="452" t="s">
        <v>149</v>
      </c>
      <c r="B26" s="453">
        <v>354.506</v>
      </c>
      <c r="C26" s="454">
        <v>150.648</v>
      </c>
      <c r="D26" s="455">
        <v>0</v>
      </c>
      <c r="E26" s="454">
        <v>0</v>
      </c>
      <c r="F26" s="456">
        <f t="shared" si="8"/>
        <v>505.154</v>
      </c>
      <c r="G26" s="457">
        <f t="shared" si="9"/>
        <v>0.010326396171464854</v>
      </c>
      <c r="H26" s="458">
        <v>586.006</v>
      </c>
      <c r="I26" s="454">
        <v>293.808</v>
      </c>
      <c r="J26" s="455"/>
      <c r="K26" s="454"/>
      <c r="L26" s="456">
        <f t="shared" si="10"/>
        <v>879.814</v>
      </c>
      <c r="M26" s="459">
        <f t="shared" si="11"/>
        <v>-0.4258400070924081</v>
      </c>
      <c r="N26" s="453">
        <v>354.506</v>
      </c>
      <c r="O26" s="454">
        <v>150.648</v>
      </c>
      <c r="P26" s="455"/>
      <c r="Q26" s="454"/>
      <c r="R26" s="456">
        <f t="shared" si="12"/>
        <v>505.154</v>
      </c>
      <c r="S26" s="457">
        <f t="shared" si="13"/>
        <v>0.010326396171464854</v>
      </c>
      <c r="T26" s="458">
        <v>586.006</v>
      </c>
      <c r="U26" s="454">
        <v>293.808</v>
      </c>
      <c r="V26" s="455"/>
      <c r="W26" s="454"/>
      <c r="X26" s="489">
        <f t="shared" si="14"/>
        <v>879.814</v>
      </c>
      <c r="Y26" s="460">
        <f t="shared" si="15"/>
        <v>-0.4258400070924081</v>
      </c>
    </row>
    <row r="27" spans="1:25" ht="19.5" customHeight="1">
      <c r="A27" s="452" t="s">
        <v>186</v>
      </c>
      <c r="B27" s="453">
        <v>225.112</v>
      </c>
      <c r="C27" s="454">
        <v>279.89</v>
      </c>
      <c r="D27" s="455">
        <v>0</v>
      </c>
      <c r="E27" s="454">
        <v>0</v>
      </c>
      <c r="F27" s="456">
        <f t="shared" si="8"/>
        <v>505.00199999999995</v>
      </c>
      <c r="G27" s="457">
        <f t="shared" si="9"/>
        <v>0.010323288975999585</v>
      </c>
      <c r="H27" s="458">
        <v>276.302</v>
      </c>
      <c r="I27" s="454">
        <v>297.891</v>
      </c>
      <c r="J27" s="455"/>
      <c r="K27" s="454"/>
      <c r="L27" s="456">
        <f t="shared" si="10"/>
        <v>574.193</v>
      </c>
      <c r="M27" s="459">
        <f t="shared" si="11"/>
        <v>-0.12050129486078731</v>
      </c>
      <c r="N27" s="453">
        <v>225.112</v>
      </c>
      <c r="O27" s="454">
        <v>279.89</v>
      </c>
      <c r="P27" s="455"/>
      <c r="Q27" s="454"/>
      <c r="R27" s="456">
        <f t="shared" si="12"/>
        <v>505.00199999999995</v>
      </c>
      <c r="S27" s="457">
        <f t="shared" si="13"/>
        <v>0.010323288975999585</v>
      </c>
      <c r="T27" s="458">
        <v>276.302</v>
      </c>
      <c r="U27" s="454">
        <v>297.891</v>
      </c>
      <c r="V27" s="455"/>
      <c r="W27" s="454"/>
      <c r="X27" s="489">
        <f t="shared" si="14"/>
        <v>574.193</v>
      </c>
      <c r="Y27" s="460">
        <f t="shared" si="15"/>
        <v>-0.12050129486078731</v>
      </c>
    </row>
    <row r="28" spans="1:25" ht="19.5" customHeight="1">
      <c r="A28" s="452" t="s">
        <v>187</v>
      </c>
      <c r="B28" s="453">
        <v>233.292</v>
      </c>
      <c r="C28" s="454">
        <v>241.423</v>
      </c>
      <c r="D28" s="455">
        <v>0</v>
      </c>
      <c r="E28" s="454">
        <v>0</v>
      </c>
      <c r="F28" s="456">
        <f t="shared" si="8"/>
        <v>474.71500000000003</v>
      </c>
      <c r="G28" s="457">
        <f t="shared" si="9"/>
        <v>0.009704159837469245</v>
      </c>
      <c r="H28" s="458">
        <v>266.82</v>
      </c>
      <c r="I28" s="454">
        <v>156.665</v>
      </c>
      <c r="J28" s="455"/>
      <c r="K28" s="454"/>
      <c r="L28" s="456">
        <f t="shared" si="10"/>
        <v>423.485</v>
      </c>
      <c r="M28" s="459">
        <f t="shared" si="11"/>
        <v>0.12097240752328897</v>
      </c>
      <c r="N28" s="453">
        <v>233.292</v>
      </c>
      <c r="O28" s="454">
        <v>241.423</v>
      </c>
      <c r="P28" s="455"/>
      <c r="Q28" s="454"/>
      <c r="R28" s="456">
        <f t="shared" si="12"/>
        <v>474.71500000000003</v>
      </c>
      <c r="S28" s="457">
        <f t="shared" si="13"/>
        <v>0.009704159837469245</v>
      </c>
      <c r="T28" s="458">
        <v>266.82</v>
      </c>
      <c r="U28" s="454">
        <v>156.665</v>
      </c>
      <c r="V28" s="455"/>
      <c r="W28" s="454"/>
      <c r="X28" s="489">
        <f t="shared" si="14"/>
        <v>423.485</v>
      </c>
      <c r="Y28" s="460">
        <f t="shared" si="15"/>
        <v>0.12097240752328897</v>
      </c>
    </row>
    <row r="29" spans="1:25" ht="19.5" customHeight="1">
      <c r="A29" s="452" t="s">
        <v>147</v>
      </c>
      <c r="B29" s="453">
        <v>335.336</v>
      </c>
      <c r="C29" s="454">
        <v>116.805</v>
      </c>
      <c r="D29" s="455">
        <v>0</v>
      </c>
      <c r="E29" s="454">
        <v>0</v>
      </c>
      <c r="F29" s="456">
        <f t="shared" si="8"/>
        <v>452.141</v>
      </c>
      <c r="G29" s="457">
        <f t="shared" si="9"/>
        <v>0.009242700426725892</v>
      </c>
      <c r="H29" s="458">
        <v>213.077</v>
      </c>
      <c r="I29" s="454">
        <v>104.51899999999999</v>
      </c>
      <c r="J29" s="455"/>
      <c r="K29" s="454"/>
      <c r="L29" s="456">
        <f t="shared" si="10"/>
        <v>317.596</v>
      </c>
      <c r="M29" s="459">
        <f t="shared" si="11"/>
        <v>0.4236356881069032</v>
      </c>
      <c r="N29" s="453">
        <v>335.336</v>
      </c>
      <c r="O29" s="454">
        <v>116.805</v>
      </c>
      <c r="P29" s="455"/>
      <c r="Q29" s="454"/>
      <c r="R29" s="456">
        <f t="shared" si="12"/>
        <v>452.141</v>
      </c>
      <c r="S29" s="457">
        <f t="shared" si="13"/>
        <v>0.009242700426725892</v>
      </c>
      <c r="T29" s="458">
        <v>213.077</v>
      </c>
      <c r="U29" s="454">
        <v>104.51899999999999</v>
      </c>
      <c r="V29" s="455"/>
      <c r="W29" s="454"/>
      <c r="X29" s="489">
        <f t="shared" si="14"/>
        <v>317.596</v>
      </c>
      <c r="Y29" s="460">
        <f t="shared" si="15"/>
        <v>0.4236356881069032</v>
      </c>
    </row>
    <row r="30" spans="1:25" ht="19.5" customHeight="1">
      <c r="A30" s="452" t="s">
        <v>167</v>
      </c>
      <c r="B30" s="453">
        <v>95.653</v>
      </c>
      <c r="C30" s="454">
        <v>208.034</v>
      </c>
      <c r="D30" s="455">
        <v>0</v>
      </c>
      <c r="E30" s="454">
        <v>0</v>
      </c>
      <c r="F30" s="456">
        <f t="shared" si="8"/>
        <v>303.687</v>
      </c>
      <c r="G30" s="457">
        <f t="shared" si="9"/>
        <v>0.006207992560929236</v>
      </c>
      <c r="H30" s="458">
        <v>101.10400000000001</v>
      </c>
      <c r="I30" s="454">
        <v>200.65200000000002</v>
      </c>
      <c r="J30" s="455"/>
      <c r="K30" s="454"/>
      <c r="L30" s="456">
        <f t="shared" si="10"/>
        <v>301.75600000000003</v>
      </c>
      <c r="M30" s="459">
        <f t="shared" si="11"/>
        <v>0.006399209957714147</v>
      </c>
      <c r="N30" s="453">
        <v>95.653</v>
      </c>
      <c r="O30" s="454">
        <v>208.034</v>
      </c>
      <c r="P30" s="455"/>
      <c r="Q30" s="454"/>
      <c r="R30" s="456">
        <f t="shared" si="12"/>
        <v>303.687</v>
      </c>
      <c r="S30" s="457">
        <f t="shared" si="13"/>
        <v>0.006207992560929236</v>
      </c>
      <c r="T30" s="458">
        <v>101.10400000000001</v>
      </c>
      <c r="U30" s="454">
        <v>200.65200000000002</v>
      </c>
      <c r="V30" s="455"/>
      <c r="W30" s="454"/>
      <c r="X30" s="489">
        <f t="shared" si="14"/>
        <v>301.75600000000003</v>
      </c>
      <c r="Y30" s="460">
        <f t="shared" si="15"/>
        <v>0.006399209957714147</v>
      </c>
    </row>
    <row r="31" spans="1:25" ht="19.5" customHeight="1">
      <c r="A31" s="452" t="s">
        <v>153</v>
      </c>
      <c r="B31" s="453">
        <v>88.275</v>
      </c>
      <c r="C31" s="454">
        <v>203.663</v>
      </c>
      <c r="D31" s="455">
        <v>0</v>
      </c>
      <c r="E31" s="454">
        <v>0</v>
      </c>
      <c r="F31" s="456">
        <f>SUM(B31:E31)</f>
        <v>291.938</v>
      </c>
      <c r="G31" s="457">
        <f>F31/$F$9</f>
        <v>0.005967818616709175</v>
      </c>
      <c r="H31" s="458">
        <v>144.54999999999998</v>
      </c>
      <c r="I31" s="454">
        <v>218.691</v>
      </c>
      <c r="J31" s="455"/>
      <c r="K31" s="454"/>
      <c r="L31" s="456">
        <f>SUM(H31:K31)</f>
        <v>363.241</v>
      </c>
      <c r="M31" s="459">
        <f>IF(ISERROR(F31/L31-1),"         /0",(F31/L31-1))</f>
        <v>-0.19629667355832625</v>
      </c>
      <c r="N31" s="453">
        <v>88.275</v>
      </c>
      <c r="O31" s="454">
        <v>203.663</v>
      </c>
      <c r="P31" s="455"/>
      <c r="Q31" s="454"/>
      <c r="R31" s="456">
        <f>SUM(N31:Q31)</f>
        <v>291.938</v>
      </c>
      <c r="S31" s="457">
        <f>R31/$R$9</f>
        <v>0.005967818616709175</v>
      </c>
      <c r="T31" s="458">
        <v>144.54999999999998</v>
      </c>
      <c r="U31" s="454">
        <v>218.691</v>
      </c>
      <c r="V31" s="455"/>
      <c r="W31" s="454"/>
      <c r="X31" s="489">
        <f>SUM(T31:W31)</f>
        <v>363.241</v>
      </c>
      <c r="Y31" s="460">
        <f>IF(ISERROR(R31/X31-1),"         /0",IF(R31/X31&gt;5,"  *  ",(R31/X31-1)))</f>
        <v>-0.19629667355832625</v>
      </c>
    </row>
    <row r="32" spans="1:25" ht="19.5" customHeight="1">
      <c r="A32" s="452" t="s">
        <v>185</v>
      </c>
      <c r="B32" s="453">
        <v>280.942</v>
      </c>
      <c r="C32" s="454">
        <v>5.396</v>
      </c>
      <c r="D32" s="455">
        <v>0</v>
      </c>
      <c r="E32" s="454">
        <v>3.172</v>
      </c>
      <c r="F32" s="456">
        <f>SUM(B32:E32)</f>
        <v>289.51000000000005</v>
      </c>
      <c r="G32" s="457">
        <f>F32/$F$9</f>
        <v>0.005918185257566585</v>
      </c>
      <c r="H32" s="458">
        <v>673.663</v>
      </c>
      <c r="I32" s="454">
        <v>65.97200000000001</v>
      </c>
      <c r="J32" s="455">
        <v>8.87</v>
      </c>
      <c r="K32" s="454">
        <v>83.12200000000001</v>
      </c>
      <c r="L32" s="456">
        <f>SUM(H32:K32)</f>
        <v>831.627</v>
      </c>
      <c r="M32" s="459">
        <f>IF(ISERROR(F32/L32-1),"         /0",(F32/L32-1))</f>
        <v>-0.6518751796177853</v>
      </c>
      <c r="N32" s="453">
        <v>280.942</v>
      </c>
      <c r="O32" s="454">
        <v>5.396</v>
      </c>
      <c r="P32" s="455"/>
      <c r="Q32" s="454">
        <v>3.172</v>
      </c>
      <c r="R32" s="456">
        <f>SUM(N32:Q32)</f>
        <v>289.51000000000005</v>
      </c>
      <c r="S32" s="457">
        <f>R32/$R$9</f>
        <v>0.005918185257566585</v>
      </c>
      <c r="T32" s="458">
        <v>673.663</v>
      </c>
      <c r="U32" s="454">
        <v>65.97200000000001</v>
      </c>
      <c r="V32" s="455">
        <v>8.87</v>
      </c>
      <c r="W32" s="454">
        <v>83.12200000000001</v>
      </c>
      <c r="X32" s="489">
        <f>SUM(T32:W32)</f>
        <v>831.627</v>
      </c>
      <c r="Y32" s="460">
        <f>IF(ISERROR(R32/X32-1),"         /0",IF(R32/X32&gt;5,"  *  ",(R32/X32-1)))</f>
        <v>-0.6518751796177853</v>
      </c>
    </row>
    <row r="33" spans="1:25" ht="19.5" customHeight="1">
      <c r="A33" s="452" t="s">
        <v>178</v>
      </c>
      <c r="B33" s="453">
        <v>0</v>
      </c>
      <c r="C33" s="454">
        <v>0</v>
      </c>
      <c r="D33" s="455">
        <v>159.025</v>
      </c>
      <c r="E33" s="454">
        <v>94.264</v>
      </c>
      <c r="F33" s="456">
        <f>SUM(B33:E33)</f>
        <v>253.289</v>
      </c>
      <c r="G33" s="457">
        <f>F33/$F$9</f>
        <v>0.005177752843438162</v>
      </c>
      <c r="H33" s="458">
        <v>0</v>
      </c>
      <c r="I33" s="454">
        <v>0</v>
      </c>
      <c r="J33" s="455"/>
      <c r="K33" s="454"/>
      <c r="L33" s="456">
        <f>SUM(H33:K33)</f>
        <v>0</v>
      </c>
      <c r="M33" s="459" t="str">
        <f>IF(ISERROR(F33/L33-1),"         /0",(F33/L33-1))</f>
        <v>         /0</v>
      </c>
      <c r="N33" s="453">
        <v>0</v>
      </c>
      <c r="O33" s="454">
        <v>0</v>
      </c>
      <c r="P33" s="455">
        <v>159.025</v>
      </c>
      <c r="Q33" s="454">
        <v>94.264</v>
      </c>
      <c r="R33" s="456">
        <f>SUM(N33:Q33)</f>
        <v>253.289</v>
      </c>
      <c r="S33" s="457">
        <f>R33/$R$9</f>
        <v>0.005177752843438162</v>
      </c>
      <c r="T33" s="458">
        <v>0</v>
      </c>
      <c r="U33" s="454">
        <v>0</v>
      </c>
      <c r="V33" s="455"/>
      <c r="W33" s="454"/>
      <c r="X33" s="489">
        <f>SUM(T33:W33)</f>
        <v>0</v>
      </c>
      <c r="Y33" s="460" t="str">
        <f>IF(ISERROR(R33/X33-1),"         /0",IF(R33/X33&gt;5,"  *  ",(R33/X33-1)))</f>
        <v>         /0</v>
      </c>
    </row>
    <row r="34" spans="1:25" ht="19.5" customHeight="1">
      <c r="A34" s="452" t="s">
        <v>432</v>
      </c>
      <c r="B34" s="453">
        <v>130.13000000000002</v>
      </c>
      <c r="C34" s="454">
        <v>113.312</v>
      </c>
      <c r="D34" s="455">
        <v>0</v>
      </c>
      <c r="E34" s="454">
        <v>0</v>
      </c>
      <c r="F34" s="456">
        <f>SUM(B34:E34)</f>
        <v>243.442</v>
      </c>
      <c r="G34" s="457">
        <f>F34/$F$9</f>
        <v>0.004976459726684828</v>
      </c>
      <c r="H34" s="458"/>
      <c r="I34" s="454"/>
      <c r="J34" s="455"/>
      <c r="K34" s="454"/>
      <c r="L34" s="456">
        <f>SUM(H34:K34)</f>
        <v>0</v>
      </c>
      <c r="M34" s="459" t="str">
        <f>IF(ISERROR(F34/L34-1),"         /0",(F34/L34-1))</f>
        <v>         /0</v>
      </c>
      <c r="N34" s="453">
        <v>130.13000000000002</v>
      </c>
      <c r="O34" s="454">
        <v>113.312</v>
      </c>
      <c r="P34" s="455"/>
      <c r="Q34" s="454"/>
      <c r="R34" s="456">
        <f>SUM(N34:Q34)</f>
        <v>243.442</v>
      </c>
      <c r="S34" s="457">
        <f>R34/$R$9</f>
        <v>0.004976459726684828</v>
      </c>
      <c r="T34" s="458"/>
      <c r="U34" s="454"/>
      <c r="V34" s="455"/>
      <c r="W34" s="454"/>
      <c r="X34" s="489">
        <f>SUM(T34:W34)</f>
        <v>0</v>
      </c>
      <c r="Y34" s="460" t="str">
        <f>IF(ISERROR(R34/X34-1),"         /0",IF(R34/X34&gt;5,"  *  ",(R34/X34-1)))</f>
        <v>         /0</v>
      </c>
    </row>
    <row r="35" spans="1:25" ht="19.5" customHeight="1">
      <c r="A35" s="452" t="s">
        <v>166</v>
      </c>
      <c r="B35" s="453">
        <v>6.791</v>
      </c>
      <c r="C35" s="454">
        <v>195.895</v>
      </c>
      <c r="D35" s="455">
        <v>0</v>
      </c>
      <c r="E35" s="454">
        <v>0</v>
      </c>
      <c r="F35" s="456">
        <f>SUM(B35:E35)</f>
        <v>202.686</v>
      </c>
      <c r="G35" s="457">
        <f>F35/$F$9</f>
        <v>0.004143322500484062</v>
      </c>
      <c r="H35" s="458">
        <v>4.111</v>
      </c>
      <c r="I35" s="454">
        <v>179.981</v>
      </c>
      <c r="J35" s="455"/>
      <c r="K35" s="454"/>
      <c r="L35" s="456">
        <f>SUM(H35:K35)</f>
        <v>184.09199999999998</v>
      </c>
      <c r="M35" s="459">
        <f>IF(ISERROR(F35/L35-1),"         /0",(F35/L35-1))</f>
        <v>0.10100384590313549</v>
      </c>
      <c r="N35" s="453">
        <v>6.791</v>
      </c>
      <c r="O35" s="454">
        <v>195.895</v>
      </c>
      <c r="P35" s="455"/>
      <c r="Q35" s="454"/>
      <c r="R35" s="456">
        <f>SUM(N35:Q35)</f>
        <v>202.686</v>
      </c>
      <c r="S35" s="457">
        <f>R35/$R$9</f>
        <v>0.004143322500484062</v>
      </c>
      <c r="T35" s="458">
        <v>4.111</v>
      </c>
      <c r="U35" s="454">
        <v>179.981</v>
      </c>
      <c r="V35" s="455"/>
      <c r="W35" s="454"/>
      <c r="X35" s="489">
        <f>SUM(T35:W35)</f>
        <v>184.09199999999998</v>
      </c>
      <c r="Y35" s="460">
        <f>IF(ISERROR(R35/X35-1),"         /0",IF(R35/X35&gt;5,"  *  ",(R35/X35-1)))</f>
        <v>0.10100384590313549</v>
      </c>
    </row>
    <row r="36" spans="1:25" ht="19.5" customHeight="1">
      <c r="A36" s="452" t="s">
        <v>440</v>
      </c>
      <c r="B36" s="453">
        <v>0</v>
      </c>
      <c r="C36" s="454">
        <v>0</v>
      </c>
      <c r="D36" s="455">
        <v>163.669</v>
      </c>
      <c r="E36" s="454">
        <v>4.884</v>
      </c>
      <c r="F36" s="456">
        <f aca="true" t="shared" si="16" ref="F36:F42">SUM(B36:E36)</f>
        <v>168.553</v>
      </c>
      <c r="G36" s="457">
        <f aca="true" t="shared" si="17" ref="G36:G42">F36/$F$9</f>
        <v>0.0034455731398522343</v>
      </c>
      <c r="H36" s="458"/>
      <c r="I36" s="454"/>
      <c r="J36" s="455"/>
      <c r="K36" s="454"/>
      <c r="L36" s="456">
        <f aca="true" t="shared" si="18" ref="L36:L42">SUM(H36:K36)</f>
        <v>0</v>
      </c>
      <c r="M36" s="459" t="str">
        <f aca="true" t="shared" si="19" ref="M36:M42">IF(ISERROR(F36/L36-1),"         /0",(F36/L36-1))</f>
        <v>         /0</v>
      </c>
      <c r="N36" s="453"/>
      <c r="O36" s="454"/>
      <c r="P36" s="455">
        <v>163.669</v>
      </c>
      <c r="Q36" s="454">
        <v>4.884</v>
      </c>
      <c r="R36" s="456">
        <f aca="true" t="shared" si="20" ref="R36:R42">SUM(N36:Q36)</f>
        <v>168.553</v>
      </c>
      <c r="S36" s="457">
        <f aca="true" t="shared" si="21" ref="S36:S42">R36/$R$9</f>
        <v>0.0034455731398522343</v>
      </c>
      <c r="T36" s="458"/>
      <c r="U36" s="454"/>
      <c r="V36" s="455"/>
      <c r="W36" s="454"/>
      <c r="X36" s="489">
        <f aca="true" t="shared" si="22" ref="X36:X42">SUM(T36:W36)</f>
        <v>0</v>
      </c>
      <c r="Y36" s="460" t="str">
        <f aca="true" t="shared" si="23" ref="Y36:Y42">IF(ISERROR(R36/X36-1),"         /0",IF(R36/X36&gt;5,"  *  ",(R36/X36-1)))</f>
        <v>         /0</v>
      </c>
    </row>
    <row r="37" spans="1:25" ht="19.5" customHeight="1">
      <c r="A37" s="452" t="s">
        <v>191</v>
      </c>
      <c r="B37" s="453">
        <v>85.503</v>
      </c>
      <c r="C37" s="454">
        <v>56.801</v>
      </c>
      <c r="D37" s="455">
        <v>0</v>
      </c>
      <c r="E37" s="454">
        <v>0</v>
      </c>
      <c r="F37" s="456">
        <f>SUM(B37:E37)</f>
        <v>142.304</v>
      </c>
      <c r="G37" s="457">
        <f>F37/$F$9</f>
        <v>0.0029089891019058243</v>
      </c>
      <c r="H37" s="458"/>
      <c r="I37" s="454"/>
      <c r="J37" s="455">
        <v>33.63</v>
      </c>
      <c r="K37" s="454">
        <v>10.197</v>
      </c>
      <c r="L37" s="456">
        <f>SUM(H37:K37)</f>
        <v>43.827</v>
      </c>
      <c r="M37" s="459">
        <f>IF(ISERROR(F37/L37-1),"         /0",(F37/L37-1))</f>
        <v>2.2469482282611177</v>
      </c>
      <c r="N37" s="453">
        <v>85.503</v>
      </c>
      <c r="O37" s="454">
        <v>56.801</v>
      </c>
      <c r="P37" s="455"/>
      <c r="Q37" s="454"/>
      <c r="R37" s="456">
        <f>SUM(N37:Q37)</f>
        <v>142.304</v>
      </c>
      <c r="S37" s="457">
        <f>R37/$R$9</f>
        <v>0.0029089891019058243</v>
      </c>
      <c r="T37" s="458"/>
      <c r="U37" s="454"/>
      <c r="V37" s="455">
        <v>33.63</v>
      </c>
      <c r="W37" s="454">
        <v>10.197</v>
      </c>
      <c r="X37" s="489">
        <f>SUM(T37:W37)</f>
        <v>43.827</v>
      </c>
      <c r="Y37" s="460">
        <f>IF(ISERROR(R37/X37-1),"         /0",IF(R37/X37&gt;5,"  *  ",(R37/X37-1)))</f>
        <v>2.2469482282611177</v>
      </c>
    </row>
    <row r="38" spans="1:25" ht="19.5" customHeight="1">
      <c r="A38" s="452" t="s">
        <v>171</v>
      </c>
      <c r="B38" s="453">
        <v>67.649</v>
      </c>
      <c r="C38" s="454">
        <v>68.21</v>
      </c>
      <c r="D38" s="455">
        <v>0</v>
      </c>
      <c r="E38" s="454">
        <v>0</v>
      </c>
      <c r="F38" s="456">
        <f t="shared" si="16"/>
        <v>135.85899999999998</v>
      </c>
      <c r="G38" s="457">
        <f t="shared" si="17"/>
        <v>0.002777239925763319</v>
      </c>
      <c r="H38" s="458">
        <v>90.28</v>
      </c>
      <c r="I38" s="454">
        <v>80.13</v>
      </c>
      <c r="J38" s="455"/>
      <c r="K38" s="454"/>
      <c r="L38" s="456">
        <f t="shared" si="18"/>
        <v>170.41</v>
      </c>
      <c r="M38" s="459">
        <f t="shared" si="19"/>
        <v>-0.20275218590458322</v>
      </c>
      <c r="N38" s="453">
        <v>67.649</v>
      </c>
      <c r="O38" s="454">
        <v>68.21</v>
      </c>
      <c r="P38" s="455"/>
      <c r="Q38" s="454"/>
      <c r="R38" s="456">
        <f t="shared" si="20"/>
        <v>135.85899999999998</v>
      </c>
      <c r="S38" s="457">
        <f t="shared" si="21"/>
        <v>0.002777239925763319</v>
      </c>
      <c r="T38" s="458">
        <v>90.28</v>
      </c>
      <c r="U38" s="454">
        <v>80.13</v>
      </c>
      <c r="V38" s="455"/>
      <c r="W38" s="454"/>
      <c r="X38" s="489">
        <f t="shared" si="22"/>
        <v>170.41</v>
      </c>
      <c r="Y38" s="460">
        <f t="shared" si="23"/>
        <v>-0.20275218590458322</v>
      </c>
    </row>
    <row r="39" spans="1:25" ht="19.5" customHeight="1">
      <c r="A39" s="452" t="s">
        <v>177</v>
      </c>
      <c r="B39" s="453">
        <v>112.5</v>
      </c>
      <c r="C39" s="454">
        <v>20.335</v>
      </c>
      <c r="D39" s="455">
        <v>0</v>
      </c>
      <c r="E39" s="454">
        <v>0</v>
      </c>
      <c r="F39" s="456">
        <f t="shared" si="16"/>
        <v>132.835</v>
      </c>
      <c r="G39" s="457">
        <f t="shared" si="17"/>
        <v>0.002715423089664803</v>
      </c>
      <c r="H39" s="458">
        <v>50.104</v>
      </c>
      <c r="I39" s="454">
        <v>12.387</v>
      </c>
      <c r="J39" s="455"/>
      <c r="K39" s="454"/>
      <c r="L39" s="456">
        <f t="shared" si="18"/>
        <v>62.491</v>
      </c>
      <c r="M39" s="459">
        <f t="shared" si="19"/>
        <v>1.1256660959178122</v>
      </c>
      <c r="N39" s="453">
        <v>112.5</v>
      </c>
      <c r="O39" s="454">
        <v>20.335</v>
      </c>
      <c r="P39" s="455"/>
      <c r="Q39" s="454"/>
      <c r="R39" s="456">
        <f t="shared" si="20"/>
        <v>132.835</v>
      </c>
      <c r="S39" s="457">
        <f t="shared" si="21"/>
        <v>0.002715423089664803</v>
      </c>
      <c r="T39" s="458">
        <v>50.104</v>
      </c>
      <c r="U39" s="454">
        <v>12.387</v>
      </c>
      <c r="V39" s="455"/>
      <c r="W39" s="454"/>
      <c r="X39" s="489">
        <f t="shared" si="22"/>
        <v>62.491</v>
      </c>
      <c r="Y39" s="460">
        <f t="shared" si="23"/>
        <v>1.1256660959178122</v>
      </c>
    </row>
    <row r="40" spans="1:25" ht="19.5" customHeight="1">
      <c r="A40" s="452" t="s">
        <v>173</v>
      </c>
      <c r="B40" s="453">
        <v>61.247</v>
      </c>
      <c r="C40" s="454">
        <v>63.443</v>
      </c>
      <c r="D40" s="455">
        <v>0</v>
      </c>
      <c r="E40" s="454">
        <v>0</v>
      </c>
      <c r="F40" s="456">
        <f t="shared" si="16"/>
        <v>124.69</v>
      </c>
      <c r="G40" s="457">
        <f t="shared" si="17"/>
        <v>0.0025489223852923123</v>
      </c>
      <c r="H40" s="458">
        <v>40.351</v>
      </c>
      <c r="I40" s="454">
        <v>46.998</v>
      </c>
      <c r="J40" s="455"/>
      <c r="K40" s="454"/>
      <c r="L40" s="456">
        <f t="shared" si="18"/>
        <v>87.34899999999999</v>
      </c>
      <c r="M40" s="459">
        <f t="shared" si="19"/>
        <v>0.42749201479124</v>
      </c>
      <c r="N40" s="453">
        <v>61.247</v>
      </c>
      <c r="O40" s="454">
        <v>63.443</v>
      </c>
      <c r="P40" s="455"/>
      <c r="Q40" s="454"/>
      <c r="R40" s="456">
        <f t="shared" si="20"/>
        <v>124.69</v>
      </c>
      <c r="S40" s="457">
        <f t="shared" si="21"/>
        <v>0.0025489223852923123</v>
      </c>
      <c r="T40" s="458">
        <v>40.351</v>
      </c>
      <c r="U40" s="454">
        <v>46.998</v>
      </c>
      <c r="V40" s="455"/>
      <c r="W40" s="454"/>
      <c r="X40" s="489">
        <f t="shared" si="22"/>
        <v>87.34899999999999</v>
      </c>
      <c r="Y40" s="460">
        <f t="shared" si="23"/>
        <v>0.42749201479124</v>
      </c>
    </row>
    <row r="41" spans="1:25" ht="19.5" customHeight="1">
      <c r="A41" s="452" t="s">
        <v>168</v>
      </c>
      <c r="B41" s="453">
        <v>63.416</v>
      </c>
      <c r="C41" s="454">
        <v>50.98</v>
      </c>
      <c r="D41" s="455">
        <v>0</v>
      </c>
      <c r="E41" s="454">
        <v>0</v>
      </c>
      <c r="F41" s="456">
        <f t="shared" si="16"/>
        <v>114.39599999999999</v>
      </c>
      <c r="G41" s="457">
        <f t="shared" si="17"/>
        <v>0.002338491660822033</v>
      </c>
      <c r="H41" s="458">
        <v>32.335</v>
      </c>
      <c r="I41" s="454">
        <v>5.988</v>
      </c>
      <c r="J41" s="455"/>
      <c r="K41" s="454"/>
      <c r="L41" s="456">
        <f t="shared" si="18"/>
        <v>38.323</v>
      </c>
      <c r="M41" s="459">
        <f t="shared" si="19"/>
        <v>1.9850481434125715</v>
      </c>
      <c r="N41" s="453">
        <v>63.416</v>
      </c>
      <c r="O41" s="454">
        <v>50.98</v>
      </c>
      <c r="P41" s="455"/>
      <c r="Q41" s="454"/>
      <c r="R41" s="456">
        <f t="shared" si="20"/>
        <v>114.39599999999999</v>
      </c>
      <c r="S41" s="457">
        <f t="shared" si="21"/>
        <v>0.002338491660822033</v>
      </c>
      <c r="T41" s="458">
        <v>32.335</v>
      </c>
      <c r="U41" s="454">
        <v>5.988</v>
      </c>
      <c r="V41" s="455"/>
      <c r="W41" s="454"/>
      <c r="X41" s="489">
        <f t="shared" si="22"/>
        <v>38.323</v>
      </c>
      <c r="Y41" s="460">
        <f t="shared" si="23"/>
        <v>1.9850481434125715</v>
      </c>
    </row>
    <row r="42" spans="1:25" ht="19.5" customHeight="1">
      <c r="A42" s="452" t="s">
        <v>156</v>
      </c>
      <c r="B42" s="453">
        <v>62.510999999999996</v>
      </c>
      <c r="C42" s="454">
        <v>48.64</v>
      </c>
      <c r="D42" s="455">
        <v>0</v>
      </c>
      <c r="E42" s="454">
        <v>0</v>
      </c>
      <c r="F42" s="456">
        <f t="shared" si="16"/>
        <v>111.151</v>
      </c>
      <c r="G42" s="457">
        <f t="shared" si="17"/>
        <v>0.0022721571260536193</v>
      </c>
      <c r="H42" s="458">
        <v>111.375</v>
      </c>
      <c r="I42" s="454">
        <v>106.323</v>
      </c>
      <c r="J42" s="455"/>
      <c r="K42" s="454"/>
      <c r="L42" s="456">
        <f t="shared" si="18"/>
        <v>217.69799999999998</v>
      </c>
      <c r="M42" s="459">
        <f t="shared" si="19"/>
        <v>-0.48942571819676794</v>
      </c>
      <c r="N42" s="453">
        <v>62.510999999999996</v>
      </c>
      <c r="O42" s="454">
        <v>48.64</v>
      </c>
      <c r="P42" s="455"/>
      <c r="Q42" s="454"/>
      <c r="R42" s="456">
        <f t="shared" si="20"/>
        <v>111.151</v>
      </c>
      <c r="S42" s="457">
        <f t="shared" si="21"/>
        <v>0.0022721571260536193</v>
      </c>
      <c r="T42" s="458">
        <v>111.375</v>
      </c>
      <c r="U42" s="454">
        <v>106.323</v>
      </c>
      <c r="V42" s="455"/>
      <c r="W42" s="454"/>
      <c r="X42" s="489">
        <f t="shared" si="22"/>
        <v>217.69799999999998</v>
      </c>
      <c r="Y42" s="460">
        <f t="shared" si="23"/>
        <v>-0.48942571819676794</v>
      </c>
    </row>
    <row r="43" spans="1:25" ht="19.5" customHeight="1">
      <c r="A43" s="452" t="s">
        <v>154</v>
      </c>
      <c r="B43" s="453">
        <v>84.61099999999999</v>
      </c>
      <c r="C43" s="454">
        <v>23.359</v>
      </c>
      <c r="D43" s="455">
        <v>0</v>
      </c>
      <c r="E43" s="454">
        <v>0</v>
      </c>
      <c r="F43" s="456">
        <f aca="true" t="shared" si="24" ref="F43:F48">SUM(B43:E43)</f>
        <v>107.97</v>
      </c>
      <c r="G43" s="457">
        <f aca="true" t="shared" si="25" ref="G43:G48">F43/$F$9</f>
        <v>0.002207130884112687</v>
      </c>
      <c r="H43" s="458">
        <v>265.25600000000003</v>
      </c>
      <c r="I43" s="454">
        <v>103.48499999999999</v>
      </c>
      <c r="J43" s="455"/>
      <c r="K43" s="454"/>
      <c r="L43" s="456">
        <f aca="true" t="shared" si="26" ref="L43:L48">SUM(H43:K43)</f>
        <v>368.741</v>
      </c>
      <c r="M43" s="459">
        <f aca="true" t="shared" si="27" ref="M43:M48">IF(ISERROR(F43/L43-1),"         /0",(F43/L43-1))</f>
        <v>-0.7071928535204928</v>
      </c>
      <c r="N43" s="453">
        <v>84.61099999999999</v>
      </c>
      <c r="O43" s="454">
        <v>23.359</v>
      </c>
      <c r="P43" s="455"/>
      <c r="Q43" s="454"/>
      <c r="R43" s="456">
        <f aca="true" t="shared" si="28" ref="R43:R48">SUM(N43:Q43)</f>
        <v>107.97</v>
      </c>
      <c r="S43" s="457">
        <f aca="true" t="shared" si="29" ref="S43:S48">R43/$R$9</f>
        <v>0.002207130884112687</v>
      </c>
      <c r="T43" s="458">
        <v>265.25600000000003</v>
      </c>
      <c r="U43" s="454">
        <v>103.48499999999999</v>
      </c>
      <c r="V43" s="455"/>
      <c r="W43" s="454"/>
      <c r="X43" s="489">
        <f aca="true" t="shared" si="30" ref="X43:X48">SUM(T43:W43)</f>
        <v>368.741</v>
      </c>
      <c r="Y43" s="460">
        <f aca="true" t="shared" si="31" ref="Y43:Y48">IF(ISERROR(R43/X43-1),"         /0",IF(R43/X43&gt;5,"  *  ",(R43/X43-1)))</f>
        <v>-0.7071928535204928</v>
      </c>
    </row>
    <row r="44" spans="1:25" ht="19.5" customHeight="1">
      <c r="A44" s="452" t="s">
        <v>161</v>
      </c>
      <c r="B44" s="453">
        <v>78.44900000000001</v>
      </c>
      <c r="C44" s="454">
        <v>18.107</v>
      </c>
      <c r="D44" s="455">
        <v>0</v>
      </c>
      <c r="E44" s="454">
        <v>0</v>
      </c>
      <c r="F44" s="456">
        <f t="shared" si="24"/>
        <v>96.55600000000001</v>
      </c>
      <c r="G44" s="457">
        <f t="shared" si="25"/>
        <v>0.001973805035161477</v>
      </c>
      <c r="H44" s="458">
        <v>71.532</v>
      </c>
      <c r="I44" s="454">
        <v>39.728</v>
      </c>
      <c r="J44" s="455"/>
      <c r="K44" s="454"/>
      <c r="L44" s="456">
        <f t="shared" si="26"/>
        <v>111.25999999999999</v>
      </c>
      <c r="M44" s="459">
        <f t="shared" si="27"/>
        <v>-0.13215890706453337</v>
      </c>
      <c r="N44" s="453">
        <v>78.44900000000001</v>
      </c>
      <c r="O44" s="454">
        <v>18.107</v>
      </c>
      <c r="P44" s="455"/>
      <c r="Q44" s="454"/>
      <c r="R44" s="456">
        <f t="shared" si="28"/>
        <v>96.55600000000001</v>
      </c>
      <c r="S44" s="457">
        <f t="shared" si="29"/>
        <v>0.001973805035161477</v>
      </c>
      <c r="T44" s="458">
        <v>71.532</v>
      </c>
      <c r="U44" s="454">
        <v>39.728</v>
      </c>
      <c r="V44" s="455"/>
      <c r="W44" s="454"/>
      <c r="X44" s="489">
        <f t="shared" si="30"/>
        <v>111.25999999999999</v>
      </c>
      <c r="Y44" s="460">
        <f t="shared" si="31"/>
        <v>-0.13215890706453337</v>
      </c>
    </row>
    <row r="45" spans="1:25" ht="19.5" customHeight="1">
      <c r="A45" s="452" t="s">
        <v>160</v>
      </c>
      <c r="B45" s="453">
        <v>84.99700000000001</v>
      </c>
      <c r="C45" s="454">
        <v>11.228</v>
      </c>
      <c r="D45" s="455">
        <v>0</v>
      </c>
      <c r="E45" s="454">
        <v>0</v>
      </c>
      <c r="F45" s="456">
        <f t="shared" si="24"/>
        <v>96.22500000000001</v>
      </c>
      <c r="G45" s="457">
        <f t="shared" si="25"/>
        <v>0.0019670387081943443</v>
      </c>
      <c r="H45" s="458">
        <v>78.86</v>
      </c>
      <c r="I45" s="454">
        <v>21.926</v>
      </c>
      <c r="J45" s="455">
        <v>0</v>
      </c>
      <c r="K45" s="454"/>
      <c r="L45" s="456">
        <f t="shared" si="26"/>
        <v>100.786</v>
      </c>
      <c r="M45" s="459">
        <f t="shared" si="27"/>
        <v>-0.045254301192625856</v>
      </c>
      <c r="N45" s="453">
        <v>84.99700000000001</v>
      </c>
      <c r="O45" s="454">
        <v>11.228</v>
      </c>
      <c r="P45" s="455"/>
      <c r="Q45" s="454"/>
      <c r="R45" s="456">
        <f t="shared" si="28"/>
        <v>96.22500000000001</v>
      </c>
      <c r="S45" s="457">
        <f t="shared" si="29"/>
        <v>0.0019670387081943443</v>
      </c>
      <c r="T45" s="458">
        <v>78.86</v>
      </c>
      <c r="U45" s="454">
        <v>21.926</v>
      </c>
      <c r="V45" s="455">
        <v>0</v>
      </c>
      <c r="W45" s="454"/>
      <c r="X45" s="489">
        <f t="shared" si="30"/>
        <v>100.786</v>
      </c>
      <c r="Y45" s="460">
        <f t="shared" si="31"/>
        <v>-0.045254301192625856</v>
      </c>
    </row>
    <row r="46" spans="1:25" ht="19.5" customHeight="1">
      <c r="A46" s="452" t="s">
        <v>170</v>
      </c>
      <c r="B46" s="453">
        <v>57.926</v>
      </c>
      <c r="C46" s="454">
        <v>30.935000000000002</v>
      </c>
      <c r="D46" s="455">
        <v>0</v>
      </c>
      <c r="E46" s="454">
        <v>0</v>
      </c>
      <c r="F46" s="456">
        <f t="shared" si="24"/>
        <v>88.861</v>
      </c>
      <c r="G46" s="457">
        <f t="shared" si="25"/>
        <v>0.0018165032647322174</v>
      </c>
      <c r="H46" s="458">
        <v>24.993</v>
      </c>
      <c r="I46" s="454">
        <v>85.31400000000001</v>
      </c>
      <c r="J46" s="455"/>
      <c r="K46" s="454"/>
      <c r="L46" s="456">
        <f t="shared" si="26"/>
        <v>110.307</v>
      </c>
      <c r="M46" s="459">
        <f t="shared" si="27"/>
        <v>-0.19442102495761826</v>
      </c>
      <c r="N46" s="453">
        <v>57.926</v>
      </c>
      <c r="O46" s="454">
        <v>30.935000000000002</v>
      </c>
      <c r="P46" s="455"/>
      <c r="Q46" s="454"/>
      <c r="R46" s="456">
        <f t="shared" si="28"/>
        <v>88.861</v>
      </c>
      <c r="S46" s="457">
        <f t="shared" si="29"/>
        <v>0.0018165032647322174</v>
      </c>
      <c r="T46" s="458">
        <v>24.993</v>
      </c>
      <c r="U46" s="454">
        <v>85.31400000000001</v>
      </c>
      <c r="V46" s="455"/>
      <c r="W46" s="454"/>
      <c r="X46" s="489">
        <f t="shared" si="30"/>
        <v>110.307</v>
      </c>
      <c r="Y46" s="460">
        <f t="shared" si="31"/>
        <v>-0.19442102495761826</v>
      </c>
    </row>
    <row r="47" spans="1:25" ht="19.5" customHeight="1">
      <c r="A47" s="452" t="s">
        <v>172</v>
      </c>
      <c r="B47" s="453">
        <v>29.935</v>
      </c>
      <c r="C47" s="454">
        <v>46.25</v>
      </c>
      <c r="D47" s="455">
        <v>0</v>
      </c>
      <c r="E47" s="454">
        <v>0</v>
      </c>
      <c r="F47" s="456">
        <f t="shared" si="24"/>
        <v>76.185</v>
      </c>
      <c r="G47" s="457">
        <f t="shared" si="25"/>
        <v>0.0015573795165890994</v>
      </c>
      <c r="H47" s="458">
        <v>0</v>
      </c>
      <c r="I47" s="454">
        <v>0</v>
      </c>
      <c r="J47" s="455"/>
      <c r="K47" s="454"/>
      <c r="L47" s="456">
        <f t="shared" si="26"/>
        <v>0</v>
      </c>
      <c r="M47" s="459" t="str">
        <f t="shared" si="27"/>
        <v>         /0</v>
      </c>
      <c r="N47" s="453">
        <v>29.935</v>
      </c>
      <c r="O47" s="454">
        <v>46.25</v>
      </c>
      <c r="P47" s="455"/>
      <c r="Q47" s="454"/>
      <c r="R47" s="456">
        <f t="shared" si="28"/>
        <v>76.185</v>
      </c>
      <c r="S47" s="457">
        <f t="shared" si="29"/>
        <v>0.0015573795165890994</v>
      </c>
      <c r="T47" s="458">
        <v>0</v>
      </c>
      <c r="U47" s="454">
        <v>0</v>
      </c>
      <c r="V47" s="455"/>
      <c r="W47" s="454"/>
      <c r="X47" s="489">
        <f t="shared" si="30"/>
        <v>0</v>
      </c>
      <c r="Y47" s="460" t="str">
        <f t="shared" si="31"/>
        <v>         /0</v>
      </c>
    </row>
    <row r="48" spans="1:25" ht="19.5" customHeight="1" thickBot="1">
      <c r="A48" s="461" t="s">
        <v>148</v>
      </c>
      <c r="B48" s="462">
        <v>227</v>
      </c>
      <c r="C48" s="463">
        <v>58.362</v>
      </c>
      <c r="D48" s="464">
        <v>144.74797</v>
      </c>
      <c r="E48" s="463">
        <v>0.354</v>
      </c>
      <c r="F48" s="465">
        <f t="shared" si="24"/>
        <v>430.46397</v>
      </c>
      <c r="G48" s="466">
        <f t="shared" si="25"/>
        <v>0.00879957694438045</v>
      </c>
      <c r="H48" s="467">
        <v>624.188</v>
      </c>
      <c r="I48" s="463">
        <v>153.422</v>
      </c>
      <c r="J48" s="464">
        <v>23.474</v>
      </c>
      <c r="K48" s="463">
        <v>2.444</v>
      </c>
      <c r="L48" s="465">
        <f t="shared" si="26"/>
        <v>803.528</v>
      </c>
      <c r="M48" s="468">
        <f t="shared" si="27"/>
        <v>-0.4642825514481138</v>
      </c>
      <c r="N48" s="462">
        <v>227</v>
      </c>
      <c r="O48" s="463">
        <v>58.362</v>
      </c>
      <c r="P48" s="464">
        <v>144.74797</v>
      </c>
      <c r="Q48" s="463">
        <v>0.354</v>
      </c>
      <c r="R48" s="465">
        <f t="shared" si="28"/>
        <v>430.46397</v>
      </c>
      <c r="S48" s="466">
        <f t="shared" si="29"/>
        <v>0.00879957694438045</v>
      </c>
      <c r="T48" s="467">
        <v>624.188</v>
      </c>
      <c r="U48" s="463">
        <v>153.422</v>
      </c>
      <c r="V48" s="464">
        <v>23.474</v>
      </c>
      <c r="W48" s="463">
        <v>2.444</v>
      </c>
      <c r="X48" s="490">
        <f t="shared" si="30"/>
        <v>803.528</v>
      </c>
      <c r="Y48" s="469">
        <f t="shared" si="31"/>
        <v>-0.4642825514481138</v>
      </c>
    </row>
    <row r="49" ht="7.5" customHeight="1" thickTop="1">
      <c r="A49" s="110"/>
    </row>
    <row r="50" ht="14.25">
      <c r="A50" s="110" t="s">
        <v>41</v>
      </c>
    </row>
    <row r="51" ht="14.25">
      <c r="A51" s="117" t="s">
        <v>28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9:Y65536 M49:M65536 Y3 M3">
    <cfRule type="cellIs" priority="9" dxfId="91" operator="lessThan" stopIfTrue="1">
      <formula>0</formula>
    </cfRule>
  </conditionalFormatting>
  <conditionalFormatting sqref="Y9:Y48 M9:M48">
    <cfRule type="cellIs" priority="10" dxfId="91" operator="lessThan">
      <formula>0</formula>
    </cfRule>
    <cfRule type="cellIs" priority="11" dxfId="93" operator="greaterThanOrEqual" stopIfTrue="1">
      <formula>0</formula>
    </cfRule>
  </conditionalFormatting>
  <conditionalFormatting sqref="G7:G8">
    <cfRule type="cellIs" priority="5" dxfId="91" operator="lessThan" stopIfTrue="1">
      <formula>0</formula>
    </cfRule>
  </conditionalFormatting>
  <conditionalFormatting sqref="S7:S8">
    <cfRule type="cellIs" priority="4" dxfId="91" operator="lessThan" stopIfTrue="1">
      <formula>0</formula>
    </cfRule>
  </conditionalFormatting>
  <conditionalFormatting sqref="M5 Y5 Y7:Y8 M7:M8">
    <cfRule type="cellIs" priority="6" dxfId="91" operator="lessThan" stopIfTrue="1">
      <formula>0</formula>
    </cfRule>
  </conditionalFormatting>
  <conditionalFormatting sqref="M6 Y6">
    <cfRule type="cellIs" priority="3" dxfId="91" operator="lessThan" stopIfTrue="1">
      <formula>0</formula>
    </cfRule>
  </conditionalFormatting>
  <conditionalFormatting sqref="G6">
    <cfRule type="cellIs" priority="2" dxfId="91" operator="lessThan" stopIfTrue="1">
      <formula>0</formula>
    </cfRule>
  </conditionalFormatting>
  <conditionalFormatting sqref="S6">
    <cfRule type="cellIs" priority="1" dxfId="91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2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5"/>
  <cols>
    <col min="1" max="1" width="15.8515625" style="148" customWidth="1"/>
    <col min="2" max="2" width="12.28125" style="148" customWidth="1"/>
    <col min="3" max="3" width="11.7109375" style="148" customWidth="1"/>
    <col min="4" max="4" width="11.28125" style="148" bestFit="1" customWidth="1"/>
    <col min="5" max="5" width="10.28125" style="148" bestFit="1" customWidth="1"/>
    <col min="6" max="6" width="11.28125" style="148" bestFit="1" customWidth="1"/>
    <col min="7" max="7" width="11.28125" style="148" customWidth="1"/>
    <col min="8" max="8" width="11.28125" style="148" bestFit="1" customWidth="1"/>
    <col min="9" max="9" width="9.00390625" style="148" customWidth="1"/>
    <col min="10" max="10" width="11.28125" style="148" bestFit="1" customWidth="1"/>
    <col min="11" max="11" width="11.28125" style="148" customWidth="1"/>
    <col min="12" max="12" width="12.28125" style="148" bestFit="1" customWidth="1"/>
    <col min="13" max="13" width="10.7109375" style="148" customWidth="1"/>
    <col min="14" max="14" width="12.28125" style="148" customWidth="1"/>
    <col min="15" max="15" width="11.28125" style="148" customWidth="1"/>
    <col min="16" max="16" width="12.28125" style="148" bestFit="1" customWidth="1"/>
    <col min="17" max="17" width="9.140625" style="148" customWidth="1"/>
    <col min="18" max="16384" width="9.140625" style="148" customWidth="1"/>
  </cols>
  <sheetData>
    <row r="1" spans="14:17" ht="18.75" thickBot="1">
      <c r="N1" s="584" t="s">
        <v>27</v>
      </c>
      <c r="O1" s="585"/>
      <c r="P1" s="585"/>
      <c r="Q1" s="586"/>
    </row>
    <row r="2" ht="3.75" customHeight="1" thickBot="1"/>
    <row r="3" spans="1:17" ht="24" customHeight="1" thickTop="1">
      <c r="A3" s="628" t="s">
        <v>48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30"/>
    </row>
    <row r="4" spans="1:17" ht="18.75" customHeight="1" thickBot="1">
      <c r="A4" s="637" t="s">
        <v>37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9"/>
    </row>
    <row r="5" spans="1:17" s="395" customFormat="1" ht="20.25" customHeight="1" thickBot="1">
      <c r="A5" s="634" t="s">
        <v>138</v>
      </c>
      <c r="B5" s="623" t="s">
        <v>35</v>
      </c>
      <c r="C5" s="624"/>
      <c r="D5" s="624"/>
      <c r="E5" s="624"/>
      <c r="F5" s="625"/>
      <c r="G5" s="625"/>
      <c r="H5" s="625"/>
      <c r="I5" s="626"/>
      <c r="J5" s="624" t="s">
        <v>34</v>
      </c>
      <c r="K5" s="624"/>
      <c r="L5" s="624"/>
      <c r="M5" s="624"/>
      <c r="N5" s="624"/>
      <c r="O5" s="624"/>
      <c r="P5" s="624"/>
      <c r="Q5" s="627"/>
    </row>
    <row r="6" spans="1:17" s="427" customFormat="1" ht="28.5" customHeight="1" thickBot="1">
      <c r="A6" s="635"/>
      <c r="B6" s="631" t="s">
        <v>426</v>
      </c>
      <c r="C6" s="632"/>
      <c r="D6" s="633"/>
      <c r="E6" s="566" t="s">
        <v>33</v>
      </c>
      <c r="F6" s="631" t="s">
        <v>142</v>
      </c>
      <c r="G6" s="632"/>
      <c r="H6" s="633"/>
      <c r="I6" s="568" t="s">
        <v>32</v>
      </c>
      <c r="J6" s="631" t="s">
        <v>427</v>
      </c>
      <c r="K6" s="632"/>
      <c r="L6" s="633"/>
      <c r="M6" s="566" t="s">
        <v>33</v>
      </c>
      <c r="N6" s="631" t="s">
        <v>143</v>
      </c>
      <c r="O6" s="632"/>
      <c r="P6" s="633"/>
      <c r="Q6" s="566" t="s">
        <v>32</v>
      </c>
    </row>
    <row r="7" spans="1:17" s="165" customFormat="1" ht="22.5" customHeight="1" thickBot="1">
      <c r="A7" s="636"/>
      <c r="B7" s="108" t="s">
        <v>21</v>
      </c>
      <c r="C7" s="105" t="s">
        <v>20</v>
      </c>
      <c r="D7" s="105" t="s">
        <v>16</v>
      </c>
      <c r="E7" s="567"/>
      <c r="F7" s="108" t="s">
        <v>21</v>
      </c>
      <c r="G7" s="106" t="s">
        <v>20</v>
      </c>
      <c r="H7" s="105" t="s">
        <v>16</v>
      </c>
      <c r="I7" s="569"/>
      <c r="J7" s="108" t="s">
        <v>21</v>
      </c>
      <c r="K7" s="105" t="s">
        <v>20</v>
      </c>
      <c r="L7" s="106" t="s">
        <v>16</v>
      </c>
      <c r="M7" s="567"/>
      <c r="N7" s="107" t="s">
        <v>21</v>
      </c>
      <c r="O7" s="106" t="s">
        <v>20</v>
      </c>
      <c r="P7" s="105" t="s">
        <v>16</v>
      </c>
      <c r="Q7" s="567"/>
    </row>
    <row r="8" spans="1:17" s="157" customFormat="1" ht="18" customHeight="1" thickBot="1">
      <c r="A8" s="164" t="s">
        <v>47</v>
      </c>
      <c r="B8" s="163">
        <f>SUM(B9:B60)</f>
        <v>1941690</v>
      </c>
      <c r="C8" s="159">
        <f>SUM(C9:C60)</f>
        <v>78299</v>
      </c>
      <c r="D8" s="159">
        <f aca="true" t="shared" si="0" ref="D8:D60">C8+B8</f>
        <v>2019989</v>
      </c>
      <c r="E8" s="160">
        <f aca="true" t="shared" si="1" ref="E8:E13">D8/$D$8</f>
        <v>1</v>
      </c>
      <c r="F8" s="159">
        <f>SUM(F9:F60)</f>
        <v>1811969</v>
      </c>
      <c r="G8" s="159">
        <f>SUM(G9:G60)</f>
        <v>74643</v>
      </c>
      <c r="H8" s="159">
        <f aca="true" t="shared" si="2" ref="H8:H60">G8+F8</f>
        <v>1886612</v>
      </c>
      <c r="I8" s="162">
        <f aca="true" t="shared" si="3" ref="I8:I13">(D8/H8-1)</f>
        <v>0.07069657142009067</v>
      </c>
      <c r="J8" s="161">
        <f>SUM(J9:J60)</f>
        <v>1941690</v>
      </c>
      <c r="K8" s="159">
        <f>SUM(K9:K60)</f>
        <v>78299</v>
      </c>
      <c r="L8" s="159">
        <f aca="true" t="shared" si="4" ref="L8:L60">K8+J8</f>
        <v>2019989</v>
      </c>
      <c r="M8" s="160">
        <f aca="true" t="shared" si="5" ref="M8:M13">(L8/$L$8)</f>
        <v>1</v>
      </c>
      <c r="N8" s="159">
        <f>SUM(N9:N60)</f>
        <v>1811969</v>
      </c>
      <c r="O8" s="159">
        <f>SUM(O9:O60)</f>
        <v>74643</v>
      </c>
      <c r="P8" s="159">
        <f aca="true" t="shared" si="6" ref="P8:P60">O8+N8</f>
        <v>1886612</v>
      </c>
      <c r="Q8" s="158">
        <f aca="true" t="shared" si="7" ref="Q8:Q13">(L8/P8-1)</f>
        <v>0.07069657142009067</v>
      </c>
    </row>
    <row r="9" spans="1:17" s="149" customFormat="1" ht="18" customHeight="1" thickTop="1">
      <c r="A9" s="496" t="s">
        <v>192</v>
      </c>
      <c r="B9" s="497">
        <v>220059</v>
      </c>
      <c r="C9" s="498">
        <v>767</v>
      </c>
      <c r="D9" s="498">
        <f t="shared" si="0"/>
        <v>220826</v>
      </c>
      <c r="E9" s="499">
        <f t="shared" si="1"/>
        <v>0.10932039728929217</v>
      </c>
      <c r="F9" s="500">
        <v>217948</v>
      </c>
      <c r="G9" s="498">
        <v>38</v>
      </c>
      <c r="H9" s="498">
        <f t="shared" si="2"/>
        <v>217986</v>
      </c>
      <c r="I9" s="501">
        <f t="shared" si="3"/>
        <v>0.013028359619425167</v>
      </c>
      <c r="J9" s="500">
        <v>220059</v>
      </c>
      <c r="K9" s="498">
        <v>767</v>
      </c>
      <c r="L9" s="498">
        <f t="shared" si="4"/>
        <v>220826</v>
      </c>
      <c r="M9" s="501">
        <f t="shared" si="5"/>
        <v>0.10932039728929217</v>
      </c>
      <c r="N9" s="500">
        <v>217948</v>
      </c>
      <c r="O9" s="498">
        <v>38</v>
      </c>
      <c r="P9" s="498">
        <f t="shared" si="6"/>
        <v>217986</v>
      </c>
      <c r="Q9" s="502">
        <f t="shared" si="7"/>
        <v>0.013028359619425167</v>
      </c>
    </row>
    <row r="10" spans="1:17" s="149" customFormat="1" ht="18" customHeight="1">
      <c r="A10" s="503" t="s">
        <v>194</v>
      </c>
      <c r="B10" s="504">
        <v>212206</v>
      </c>
      <c r="C10" s="505">
        <v>611</v>
      </c>
      <c r="D10" s="505">
        <f t="shared" si="0"/>
        <v>212817</v>
      </c>
      <c r="E10" s="506">
        <f t="shared" si="1"/>
        <v>0.10535552421325067</v>
      </c>
      <c r="F10" s="507">
        <v>170751</v>
      </c>
      <c r="G10" s="505">
        <v>55</v>
      </c>
      <c r="H10" s="505">
        <f t="shared" si="2"/>
        <v>170806</v>
      </c>
      <c r="I10" s="508">
        <f t="shared" si="3"/>
        <v>0.2459574019648021</v>
      </c>
      <c r="J10" s="507">
        <v>212206</v>
      </c>
      <c r="K10" s="505">
        <v>611</v>
      </c>
      <c r="L10" s="505">
        <f t="shared" si="4"/>
        <v>212817</v>
      </c>
      <c r="M10" s="508">
        <f t="shared" si="5"/>
        <v>0.10535552421325067</v>
      </c>
      <c r="N10" s="507">
        <v>170751</v>
      </c>
      <c r="O10" s="505">
        <v>55</v>
      </c>
      <c r="P10" s="505">
        <f t="shared" si="6"/>
        <v>170806</v>
      </c>
      <c r="Q10" s="509">
        <f t="shared" si="7"/>
        <v>0.2459574019648021</v>
      </c>
    </row>
    <row r="11" spans="1:17" s="149" customFormat="1" ht="18" customHeight="1">
      <c r="A11" s="503" t="s">
        <v>193</v>
      </c>
      <c r="B11" s="504">
        <v>170777</v>
      </c>
      <c r="C11" s="505">
        <v>122</v>
      </c>
      <c r="D11" s="505">
        <f t="shared" si="0"/>
        <v>170899</v>
      </c>
      <c r="E11" s="506">
        <f t="shared" si="1"/>
        <v>0.0846039260609835</v>
      </c>
      <c r="F11" s="507">
        <v>171242</v>
      </c>
      <c r="G11" s="505">
        <v>318</v>
      </c>
      <c r="H11" s="505">
        <f t="shared" si="2"/>
        <v>171560</v>
      </c>
      <c r="I11" s="508">
        <f t="shared" si="3"/>
        <v>-0.0038528794590814153</v>
      </c>
      <c r="J11" s="507">
        <v>170777</v>
      </c>
      <c r="K11" s="505">
        <v>122</v>
      </c>
      <c r="L11" s="505">
        <f t="shared" si="4"/>
        <v>170899</v>
      </c>
      <c r="M11" s="508">
        <f t="shared" si="5"/>
        <v>0.0846039260609835</v>
      </c>
      <c r="N11" s="507">
        <v>171242</v>
      </c>
      <c r="O11" s="505">
        <v>318</v>
      </c>
      <c r="P11" s="505">
        <f t="shared" si="6"/>
        <v>171560</v>
      </c>
      <c r="Q11" s="509">
        <f t="shared" si="7"/>
        <v>-0.0038528794590814153</v>
      </c>
    </row>
    <row r="12" spans="1:17" s="149" customFormat="1" ht="18" customHeight="1">
      <c r="A12" s="503" t="s">
        <v>195</v>
      </c>
      <c r="B12" s="504">
        <v>139951</v>
      </c>
      <c r="C12" s="505">
        <v>1350</v>
      </c>
      <c r="D12" s="505">
        <f>C12+B12</f>
        <v>141301</v>
      </c>
      <c r="E12" s="506">
        <f t="shared" si="1"/>
        <v>0.06995137102231745</v>
      </c>
      <c r="F12" s="507">
        <v>124504</v>
      </c>
      <c r="G12" s="505">
        <v>215</v>
      </c>
      <c r="H12" s="505">
        <f>G12+F12</f>
        <v>124719</v>
      </c>
      <c r="I12" s="508">
        <f t="shared" si="3"/>
        <v>0.13295488257603094</v>
      </c>
      <c r="J12" s="507">
        <v>139951</v>
      </c>
      <c r="K12" s="505">
        <v>1350</v>
      </c>
      <c r="L12" s="505">
        <f>K12+J12</f>
        <v>141301</v>
      </c>
      <c r="M12" s="508">
        <f t="shared" si="5"/>
        <v>0.06995137102231745</v>
      </c>
      <c r="N12" s="507">
        <v>124504</v>
      </c>
      <c r="O12" s="505">
        <v>215</v>
      </c>
      <c r="P12" s="505">
        <f>O12+N12</f>
        <v>124719</v>
      </c>
      <c r="Q12" s="509">
        <f t="shared" si="7"/>
        <v>0.13295488257603094</v>
      </c>
    </row>
    <row r="13" spans="1:17" s="149" customFormat="1" ht="18" customHeight="1">
      <c r="A13" s="503" t="s">
        <v>196</v>
      </c>
      <c r="B13" s="504">
        <v>102980</v>
      </c>
      <c r="C13" s="505">
        <v>262</v>
      </c>
      <c r="D13" s="505">
        <f>C13+B13</f>
        <v>103242</v>
      </c>
      <c r="E13" s="506">
        <f t="shared" si="1"/>
        <v>0.05111017931285764</v>
      </c>
      <c r="F13" s="507">
        <v>97318</v>
      </c>
      <c r="G13" s="505">
        <v>15</v>
      </c>
      <c r="H13" s="505">
        <f>G13+F13</f>
        <v>97333</v>
      </c>
      <c r="I13" s="508">
        <f t="shared" si="3"/>
        <v>0.06070911201750695</v>
      </c>
      <c r="J13" s="507">
        <v>102980</v>
      </c>
      <c r="K13" s="505">
        <v>262</v>
      </c>
      <c r="L13" s="505">
        <f>K13+J13</f>
        <v>103242</v>
      </c>
      <c r="M13" s="508">
        <f t="shared" si="5"/>
        <v>0.05111017931285764</v>
      </c>
      <c r="N13" s="507">
        <v>97318</v>
      </c>
      <c r="O13" s="505">
        <v>15</v>
      </c>
      <c r="P13" s="505">
        <f>O13+N13</f>
        <v>97333</v>
      </c>
      <c r="Q13" s="509">
        <f t="shared" si="7"/>
        <v>0.06070911201750695</v>
      </c>
    </row>
    <row r="14" spans="1:17" s="149" customFormat="1" ht="18" customHeight="1">
      <c r="A14" s="503" t="s">
        <v>198</v>
      </c>
      <c r="B14" s="504">
        <v>75715</v>
      </c>
      <c r="C14" s="505">
        <v>17163</v>
      </c>
      <c r="D14" s="505">
        <f aca="true" t="shared" si="8" ref="D14:D19">C14+B14</f>
        <v>92878</v>
      </c>
      <c r="E14" s="506">
        <f aca="true" t="shared" si="9" ref="E14:E19">D14/$D$8</f>
        <v>0.04597945830398086</v>
      </c>
      <c r="F14" s="507">
        <v>63045</v>
      </c>
      <c r="G14" s="505">
        <v>13712</v>
      </c>
      <c r="H14" s="505">
        <f aca="true" t="shared" si="10" ref="H14:H19">G14+F14</f>
        <v>76757</v>
      </c>
      <c r="I14" s="508">
        <f aca="true" t="shared" si="11" ref="I14:I19">(D14/H14-1)</f>
        <v>0.21002644709928742</v>
      </c>
      <c r="J14" s="507">
        <v>75715</v>
      </c>
      <c r="K14" s="505">
        <v>17163</v>
      </c>
      <c r="L14" s="505">
        <f aca="true" t="shared" si="12" ref="L14:L19">K14+J14</f>
        <v>92878</v>
      </c>
      <c r="M14" s="508">
        <f aca="true" t="shared" si="13" ref="M14:M19">(L14/$L$8)</f>
        <v>0.04597945830398086</v>
      </c>
      <c r="N14" s="507">
        <v>63045</v>
      </c>
      <c r="O14" s="505">
        <v>13712</v>
      </c>
      <c r="P14" s="505">
        <f aca="true" t="shared" si="14" ref="P14:P19">O14+N14</f>
        <v>76757</v>
      </c>
      <c r="Q14" s="509">
        <f aca="true" t="shared" si="15" ref="Q14:Q19">(L14/P14-1)</f>
        <v>0.21002644709928742</v>
      </c>
    </row>
    <row r="15" spans="1:17" s="149" customFormat="1" ht="18" customHeight="1">
      <c r="A15" s="503" t="s">
        <v>197</v>
      </c>
      <c r="B15" s="504">
        <v>78948</v>
      </c>
      <c r="C15" s="505">
        <v>580</v>
      </c>
      <c r="D15" s="505">
        <f t="shared" si="8"/>
        <v>79528</v>
      </c>
      <c r="E15" s="506">
        <f t="shared" si="9"/>
        <v>0.03937051142357706</v>
      </c>
      <c r="F15" s="507">
        <v>83912</v>
      </c>
      <c r="G15" s="505">
        <v>128</v>
      </c>
      <c r="H15" s="505">
        <f t="shared" si="10"/>
        <v>84040</v>
      </c>
      <c r="I15" s="508">
        <f t="shared" si="11"/>
        <v>-0.05368871965730604</v>
      </c>
      <c r="J15" s="507">
        <v>78948</v>
      </c>
      <c r="K15" s="505">
        <v>580</v>
      </c>
      <c r="L15" s="505">
        <f t="shared" si="12"/>
        <v>79528</v>
      </c>
      <c r="M15" s="508">
        <f t="shared" si="13"/>
        <v>0.03937051142357706</v>
      </c>
      <c r="N15" s="507">
        <v>83912</v>
      </c>
      <c r="O15" s="505">
        <v>128</v>
      </c>
      <c r="P15" s="505">
        <f t="shared" si="14"/>
        <v>84040</v>
      </c>
      <c r="Q15" s="509">
        <f t="shared" si="15"/>
        <v>-0.05368871965730604</v>
      </c>
    </row>
    <row r="16" spans="1:17" s="149" customFormat="1" ht="18" customHeight="1">
      <c r="A16" s="503" t="s">
        <v>199</v>
      </c>
      <c r="B16" s="504">
        <v>68914</v>
      </c>
      <c r="C16" s="505">
        <v>1063</v>
      </c>
      <c r="D16" s="505">
        <f t="shared" si="8"/>
        <v>69977</v>
      </c>
      <c r="E16" s="506">
        <f t="shared" si="9"/>
        <v>0.03464226785393386</v>
      </c>
      <c r="F16" s="507">
        <v>70186</v>
      </c>
      <c r="G16" s="505">
        <v>172</v>
      </c>
      <c r="H16" s="505">
        <f t="shared" si="10"/>
        <v>70358</v>
      </c>
      <c r="I16" s="508">
        <f t="shared" si="11"/>
        <v>-0.005415162454873612</v>
      </c>
      <c r="J16" s="507">
        <v>68914</v>
      </c>
      <c r="K16" s="505">
        <v>1063</v>
      </c>
      <c r="L16" s="505">
        <f t="shared" si="12"/>
        <v>69977</v>
      </c>
      <c r="M16" s="508">
        <f t="shared" si="13"/>
        <v>0.03464226785393386</v>
      </c>
      <c r="N16" s="507">
        <v>70186</v>
      </c>
      <c r="O16" s="505">
        <v>172</v>
      </c>
      <c r="P16" s="505">
        <f t="shared" si="14"/>
        <v>70358</v>
      </c>
      <c r="Q16" s="509">
        <f t="shared" si="15"/>
        <v>-0.005415162454873612</v>
      </c>
    </row>
    <row r="17" spans="1:17" s="149" customFormat="1" ht="18" customHeight="1">
      <c r="A17" s="503" t="s">
        <v>201</v>
      </c>
      <c r="B17" s="504">
        <v>63425</v>
      </c>
      <c r="C17" s="505">
        <v>30</v>
      </c>
      <c r="D17" s="505">
        <f t="shared" si="8"/>
        <v>63455</v>
      </c>
      <c r="E17" s="506">
        <f t="shared" si="9"/>
        <v>0.03141353740045119</v>
      </c>
      <c r="F17" s="507">
        <v>49537</v>
      </c>
      <c r="G17" s="505"/>
      <c r="H17" s="505">
        <f t="shared" si="10"/>
        <v>49537</v>
      </c>
      <c r="I17" s="508">
        <f t="shared" si="11"/>
        <v>0.28096170539192933</v>
      </c>
      <c r="J17" s="507">
        <v>63425</v>
      </c>
      <c r="K17" s="505">
        <v>30</v>
      </c>
      <c r="L17" s="505">
        <f t="shared" si="12"/>
        <v>63455</v>
      </c>
      <c r="M17" s="508">
        <f t="shared" si="13"/>
        <v>0.03141353740045119</v>
      </c>
      <c r="N17" s="507">
        <v>49537</v>
      </c>
      <c r="O17" s="505"/>
      <c r="P17" s="505">
        <f t="shared" si="14"/>
        <v>49537</v>
      </c>
      <c r="Q17" s="509">
        <f t="shared" si="15"/>
        <v>0.28096170539192933</v>
      </c>
    </row>
    <row r="18" spans="1:17" s="149" customFormat="1" ht="18" customHeight="1">
      <c r="A18" s="503" t="s">
        <v>200</v>
      </c>
      <c r="B18" s="504">
        <v>58467</v>
      </c>
      <c r="C18" s="505">
        <v>101</v>
      </c>
      <c r="D18" s="505">
        <f t="shared" si="8"/>
        <v>58568</v>
      </c>
      <c r="E18" s="506">
        <f t="shared" si="9"/>
        <v>0.028994217295242698</v>
      </c>
      <c r="F18" s="507">
        <v>65018</v>
      </c>
      <c r="G18" s="505">
        <v>20</v>
      </c>
      <c r="H18" s="505">
        <f t="shared" si="10"/>
        <v>65038</v>
      </c>
      <c r="I18" s="508">
        <f t="shared" si="11"/>
        <v>-0.09948030382238071</v>
      </c>
      <c r="J18" s="507">
        <v>58467</v>
      </c>
      <c r="K18" s="505">
        <v>101</v>
      </c>
      <c r="L18" s="505">
        <f t="shared" si="12"/>
        <v>58568</v>
      </c>
      <c r="M18" s="508">
        <f t="shared" si="13"/>
        <v>0.028994217295242698</v>
      </c>
      <c r="N18" s="507">
        <v>65018</v>
      </c>
      <c r="O18" s="505">
        <v>20</v>
      </c>
      <c r="P18" s="505">
        <f t="shared" si="14"/>
        <v>65038</v>
      </c>
      <c r="Q18" s="509">
        <f t="shared" si="15"/>
        <v>-0.09948030382238071</v>
      </c>
    </row>
    <row r="19" spans="1:17" s="149" customFormat="1" ht="18" customHeight="1">
      <c r="A19" s="503" t="s">
        <v>202</v>
      </c>
      <c r="B19" s="504">
        <v>51036</v>
      </c>
      <c r="C19" s="505">
        <v>2</v>
      </c>
      <c r="D19" s="505">
        <f t="shared" si="8"/>
        <v>51038</v>
      </c>
      <c r="E19" s="506">
        <f t="shared" si="9"/>
        <v>0.025266474223374483</v>
      </c>
      <c r="F19" s="507">
        <v>47134</v>
      </c>
      <c r="G19" s="505">
        <v>102</v>
      </c>
      <c r="H19" s="505">
        <f t="shared" si="10"/>
        <v>47236</v>
      </c>
      <c r="I19" s="508">
        <f t="shared" si="11"/>
        <v>0.08048945719366585</v>
      </c>
      <c r="J19" s="507">
        <v>51036</v>
      </c>
      <c r="K19" s="505">
        <v>2</v>
      </c>
      <c r="L19" s="505">
        <f t="shared" si="12"/>
        <v>51038</v>
      </c>
      <c r="M19" s="508">
        <f t="shared" si="13"/>
        <v>0.025266474223374483</v>
      </c>
      <c r="N19" s="507">
        <v>47134</v>
      </c>
      <c r="O19" s="505">
        <v>102</v>
      </c>
      <c r="P19" s="505">
        <f t="shared" si="14"/>
        <v>47236</v>
      </c>
      <c r="Q19" s="509">
        <f t="shared" si="15"/>
        <v>0.08048945719366585</v>
      </c>
    </row>
    <row r="20" spans="1:17" s="149" customFormat="1" ht="18" customHeight="1">
      <c r="A20" s="503" t="s">
        <v>203</v>
      </c>
      <c r="B20" s="504">
        <v>46517</v>
      </c>
      <c r="C20" s="505">
        <v>13</v>
      </c>
      <c r="D20" s="505">
        <f aca="true" t="shared" si="16" ref="D20:D25">C20+B20</f>
        <v>46530</v>
      </c>
      <c r="E20" s="506">
        <f aca="true" t="shared" si="17" ref="E20:E25">D20/$D$8</f>
        <v>0.023034778902261348</v>
      </c>
      <c r="F20" s="507">
        <v>37130</v>
      </c>
      <c r="G20" s="505">
        <v>2</v>
      </c>
      <c r="H20" s="505">
        <f aca="true" t="shared" si="18" ref="H20:H25">G20+F20</f>
        <v>37132</v>
      </c>
      <c r="I20" s="508">
        <f aca="true" t="shared" si="19" ref="I20:I25">(D20/H20-1)</f>
        <v>0.25309705914036407</v>
      </c>
      <c r="J20" s="507">
        <v>46517</v>
      </c>
      <c r="K20" s="505">
        <v>13</v>
      </c>
      <c r="L20" s="505">
        <f aca="true" t="shared" si="20" ref="L20:L25">K20+J20</f>
        <v>46530</v>
      </c>
      <c r="M20" s="508">
        <f aca="true" t="shared" si="21" ref="M20:M25">(L20/$L$8)</f>
        <v>0.023034778902261348</v>
      </c>
      <c r="N20" s="507">
        <v>37130</v>
      </c>
      <c r="O20" s="505">
        <v>2</v>
      </c>
      <c r="P20" s="505">
        <f aca="true" t="shared" si="22" ref="P20:P25">O20+N20</f>
        <v>37132</v>
      </c>
      <c r="Q20" s="509">
        <f aca="true" t="shared" si="23" ref="Q20:Q25">(L20/P20-1)</f>
        <v>0.25309705914036407</v>
      </c>
    </row>
    <row r="21" spans="1:17" s="149" customFormat="1" ht="18" customHeight="1">
      <c r="A21" s="503" t="s">
        <v>211</v>
      </c>
      <c r="B21" s="504">
        <v>28874</v>
      </c>
      <c r="C21" s="505">
        <v>5332</v>
      </c>
      <c r="D21" s="505">
        <f t="shared" si="16"/>
        <v>34206</v>
      </c>
      <c r="E21" s="506">
        <f t="shared" si="17"/>
        <v>0.01693375557985712</v>
      </c>
      <c r="F21" s="507">
        <v>16888</v>
      </c>
      <c r="G21" s="505">
        <v>4009</v>
      </c>
      <c r="H21" s="505">
        <f t="shared" si="18"/>
        <v>20897</v>
      </c>
      <c r="I21" s="508">
        <f t="shared" si="19"/>
        <v>0.6368856773699574</v>
      </c>
      <c r="J21" s="507">
        <v>28874</v>
      </c>
      <c r="K21" s="505">
        <v>5332</v>
      </c>
      <c r="L21" s="505">
        <f t="shared" si="20"/>
        <v>34206</v>
      </c>
      <c r="M21" s="508">
        <f t="shared" si="21"/>
        <v>0.01693375557985712</v>
      </c>
      <c r="N21" s="507">
        <v>16888</v>
      </c>
      <c r="O21" s="505">
        <v>4009</v>
      </c>
      <c r="P21" s="505">
        <f t="shared" si="22"/>
        <v>20897</v>
      </c>
      <c r="Q21" s="509">
        <f t="shared" si="23"/>
        <v>0.6368856773699574</v>
      </c>
    </row>
    <row r="22" spans="1:17" s="149" customFormat="1" ht="18" customHeight="1">
      <c r="A22" s="503" t="s">
        <v>204</v>
      </c>
      <c r="B22" s="504">
        <v>33472</v>
      </c>
      <c r="C22" s="505">
        <v>30</v>
      </c>
      <c r="D22" s="505">
        <f t="shared" si="16"/>
        <v>33502</v>
      </c>
      <c r="E22" s="506">
        <f t="shared" si="17"/>
        <v>0.016585238830508484</v>
      </c>
      <c r="F22" s="507">
        <v>30784</v>
      </c>
      <c r="G22" s="505"/>
      <c r="H22" s="505">
        <f t="shared" si="18"/>
        <v>30784</v>
      </c>
      <c r="I22" s="508">
        <f t="shared" si="19"/>
        <v>0.08829261954261947</v>
      </c>
      <c r="J22" s="507">
        <v>33472</v>
      </c>
      <c r="K22" s="505">
        <v>30</v>
      </c>
      <c r="L22" s="505">
        <f t="shared" si="20"/>
        <v>33502</v>
      </c>
      <c r="M22" s="508">
        <f t="shared" si="21"/>
        <v>0.016585238830508484</v>
      </c>
      <c r="N22" s="507">
        <v>30784</v>
      </c>
      <c r="O22" s="505"/>
      <c r="P22" s="505">
        <f t="shared" si="22"/>
        <v>30784</v>
      </c>
      <c r="Q22" s="509">
        <f t="shared" si="23"/>
        <v>0.08829261954261947</v>
      </c>
    </row>
    <row r="23" spans="1:17" s="149" customFormat="1" ht="18" customHeight="1">
      <c r="A23" s="503" t="s">
        <v>205</v>
      </c>
      <c r="B23" s="504">
        <v>28047</v>
      </c>
      <c r="C23" s="505">
        <v>221</v>
      </c>
      <c r="D23" s="505">
        <f t="shared" si="16"/>
        <v>28268</v>
      </c>
      <c r="E23" s="506">
        <f t="shared" si="17"/>
        <v>0.013994135611629568</v>
      </c>
      <c r="F23" s="507">
        <v>26736</v>
      </c>
      <c r="G23" s="505"/>
      <c r="H23" s="505">
        <f t="shared" si="18"/>
        <v>26736</v>
      </c>
      <c r="I23" s="508">
        <f t="shared" si="19"/>
        <v>0.05730101735487736</v>
      </c>
      <c r="J23" s="507">
        <v>28047</v>
      </c>
      <c r="K23" s="505">
        <v>221</v>
      </c>
      <c r="L23" s="505">
        <f t="shared" si="20"/>
        <v>28268</v>
      </c>
      <c r="M23" s="508">
        <f t="shared" si="21"/>
        <v>0.013994135611629568</v>
      </c>
      <c r="N23" s="507">
        <v>26736</v>
      </c>
      <c r="O23" s="505"/>
      <c r="P23" s="505">
        <f t="shared" si="22"/>
        <v>26736</v>
      </c>
      <c r="Q23" s="509">
        <f t="shared" si="23"/>
        <v>0.05730101735487736</v>
      </c>
    </row>
    <row r="24" spans="1:17" s="149" customFormat="1" ht="18" customHeight="1">
      <c r="A24" s="503" t="s">
        <v>206</v>
      </c>
      <c r="B24" s="504">
        <v>20049</v>
      </c>
      <c r="C24" s="505">
        <v>6207</v>
      </c>
      <c r="D24" s="505">
        <f t="shared" si="16"/>
        <v>26256</v>
      </c>
      <c r="E24" s="506">
        <f t="shared" si="17"/>
        <v>0.012998090583661593</v>
      </c>
      <c r="F24" s="507">
        <v>18603</v>
      </c>
      <c r="G24" s="505">
        <v>5896</v>
      </c>
      <c r="H24" s="505">
        <f t="shared" si="18"/>
        <v>24499</v>
      </c>
      <c r="I24" s="508">
        <f t="shared" si="19"/>
        <v>0.07171721294746725</v>
      </c>
      <c r="J24" s="507">
        <v>20049</v>
      </c>
      <c r="K24" s="505">
        <v>6207</v>
      </c>
      <c r="L24" s="505">
        <f t="shared" si="20"/>
        <v>26256</v>
      </c>
      <c r="M24" s="508">
        <f t="shared" si="21"/>
        <v>0.012998090583661593</v>
      </c>
      <c r="N24" s="507">
        <v>18603</v>
      </c>
      <c r="O24" s="505">
        <v>5896</v>
      </c>
      <c r="P24" s="505">
        <f t="shared" si="22"/>
        <v>24499</v>
      </c>
      <c r="Q24" s="509">
        <f t="shared" si="23"/>
        <v>0.07171721294746725</v>
      </c>
    </row>
    <row r="25" spans="1:17" s="149" customFormat="1" ht="18" customHeight="1">
      <c r="A25" s="503" t="s">
        <v>212</v>
      </c>
      <c r="B25" s="504">
        <v>25584</v>
      </c>
      <c r="C25" s="505">
        <v>545</v>
      </c>
      <c r="D25" s="505">
        <f t="shared" si="16"/>
        <v>26129</v>
      </c>
      <c r="E25" s="506">
        <f t="shared" si="17"/>
        <v>0.012935218954162622</v>
      </c>
      <c r="F25" s="507">
        <v>19918</v>
      </c>
      <c r="G25" s="505"/>
      <c r="H25" s="505">
        <f t="shared" si="18"/>
        <v>19918</v>
      </c>
      <c r="I25" s="508">
        <f t="shared" si="19"/>
        <v>0.31182849683703173</v>
      </c>
      <c r="J25" s="507">
        <v>25584</v>
      </c>
      <c r="K25" s="505">
        <v>545</v>
      </c>
      <c r="L25" s="505">
        <f t="shared" si="20"/>
        <v>26129</v>
      </c>
      <c r="M25" s="508">
        <f t="shared" si="21"/>
        <v>0.012935218954162622</v>
      </c>
      <c r="N25" s="507">
        <v>19918</v>
      </c>
      <c r="O25" s="505"/>
      <c r="P25" s="505">
        <f t="shared" si="22"/>
        <v>19918</v>
      </c>
      <c r="Q25" s="509">
        <f t="shared" si="23"/>
        <v>0.31182849683703173</v>
      </c>
    </row>
    <row r="26" spans="1:17" s="149" customFormat="1" ht="18" customHeight="1">
      <c r="A26" s="503" t="s">
        <v>208</v>
      </c>
      <c r="B26" s="504">
        <v>25434</v>
      </c>
      <c r="C26" s="505">
        <v>0</v>
      </c>
      <c r="D26" s="505">
        <f t="shared" si="0"/>
        <v>25434</v>
      </c>
      <c r="E26" s="506">
        <f aca="true" t="shared" si="24" ref="E26:E39">D26/$D$8</f>
        <v>0.012591157674621</v>
      </c>
      <c r="F26" s="507">
        <v>22894</v>
      </c>
      <c r="G26" s="505">
        <v>39</v>
      </c>
      <c r="H26" s="505">
        <f t="shared" si="2"/>
        <v>22933</v>
      </c>
      <c r="I26" s="508">
        <f aca="true" t="shared" si="25" ref="I26:I39">(D26/H26-1)</f>
        <v>0.1090568176863036</v>
      </c>
      <c r="J26" s="507">
        <v>25434</v>
      </c>
      <c r="K26" s="505"/>
      <c r="L26" s="505">
        <f t="shared" si="4"/>
        <v>25434</v>
      </c>
      <c r="M26" s="508">
        <f aca="true" t="shared" si="26" ref="M26:M39">(L26/$L$8)</f>
        <v>0.012591157674621</v>
      </c>
      <c r="N26" s="507">
        <v>22894</v>
      </c>
      <c r="O26" s="505">
        <v>39</v>
      </c>
      <c r="P26" s="505">
        <f t="shared" si="6"/>
        <v>22933</v>
      </c>
      <c r="Q26" s="509">
        <f aca="true" t="shared" si="27" ref="Q26:Q39">(L26/P26-1)</f>
        <v>0.1090568176863036</v>
      </c>
    </row>
    <row r="27" spans="1:17" s="149" customFormat="1" ht="18" customHeight="1">
      <c r="A27" s="503" t="s">
        <v>207</v>
      </c>
      <c r="B27" s="504">
        <v>23976</v>
      </c>
      <c r="C27" s="505">
        <v>684</v>
      </c>
      <c r="D27" s="505">
        <f>C27+B27</f>
        <v>24660</v>
      </c>
      <c r="E27" s="506">
        <f t="shared" si="24"/>
        <v>0.012207987271217814</v>
      </c>
      <c r="F27" s="507">
        <v>22673</v>
      </c>
      <c r="G27" s="505">
        <v>828</v>
      </c>
      <c r="H27" s="505">
        <f>G27+F27</f>
        <v>23501</v>
      </c>
      <c r="I27" s="508">
        <f t="shared" si="25"/>
        <v>0.049317050338283375</v>
      </c>
      <c r="J27" s="507">
        <v>23976</v>
      </c>
      <c r="K27" s="505">
        <v>684</v>
      </c>
      <c r="L27" s="505">
        <f>K27+J27</f>
        <v>24660</v>
      </c>
      <c r="M27" s="508">
        <f t="shared" si="26"/>
        <v>0.012207987271217814</v>
      </c>
      <c r="N27" s="507">
        <v>22673</v>
      </c>
      <c r="O27" s="505">
        <v>828</v>
      </c>
      <c r="P27" s="505">
        <f>O27+N27</f>
        <v>23501</v>
      </c>
      <c r="Q27" s="509">
        <f t="shared" si="27"/>
        <v>0.049317050338283375</v>
      </c>
    </row>
    <row r="28" spans="1:17" s="149" customFormat="1" ht="18" customHeight="1">
      <c r="A28" s="503" t="s">
        <v>210</v>
      </c>
      <c r="B28" s="504">
        <v>24458</v>
      </c>
      <c r="C28" s="505">
        <v>0</v>
      </c>
      <c r="D28" s="505">
        <f>C28+B28</f>
        <v>24458</v>
      </c>
      <c r="E28" s="506">
        <f t="shared" si="24"/>
        <v>0.012107986726660393</v>
      </c>
      <c r="F28" s="507">
        <v>22102</v>
      </c>
      <c r="G28" s="505">
        <v>25</v>
      </c>
      <c r="H28" s="505">
        <f>G28+F28</f>
        <v>22127</v>
      </c>
      <c r="I28" s="508">
        <f t="shared" si="25"/>
        <v>0.1053464093641252</v>
      </c>
      <c r="J28" s="507">
        <v>24458</v>
      </c>
      <c r="K28" s="505"/>
      <c r="L28" s="505">
        <f>K28+J28</f>
        <v>24458</v>
      </c>
      <c r="M28" s="508">
        <f t="shared" si="26"/>
        <v>0.012107986726660393</v>
      </c>
      <c r="N28" s="507">
        <v>22102</v>
      </c>
      <c r="O28" s="505">
        <v>25</v>
      </c>
      <c r="P28" s="505">
        <f>O28+N28</f>
        <v>22127</v>
      </c>
      <c r="Q28" s="509">
        <f t="shared" si="27"/>
        <v>0.1053464093641252</v>
      </c>
    </row>
    <row r="29" spans="1:17" s="149" customFormat="1" ht="18" customHeight="1">
      <c r="A29" s="503" t="s">
        <v>209</v>
      </c>
      <c r="B29" s="504">
        <v>20907</v>
      </c>
      <c r="C29" s="505">
        <v>130</v>
      </c>
      <c r="D29" s="505">
        <f>C29+B29</f>
        <v>21037</v>
      </c>
      <c r="E29" s="506">
        <f t="shared" si="24"/>
        <v>0.01041441314779437</v>
      </c>
      <c r="F29" s="507">
        <v>22293</v>
      </c>
      <c r="G29" s="505">
        <v>184</v>
      </c>
      <c r="H29" s="505">
        <f>G29+F29</f>
        <v>22477</v>
      </c>
      <c r="I29" s="508">
        <f t="shared" si="25"/>
        <v>-0.06406548916670374</v>
      </c>
      <c r="J29" s="507">
        <v>20907</v>
      </c>
      <c r="K29" s="505">
        <v>130</v>
      </c>
      <c r="L29" s="505">
        <f>K29+J29</f>
        <v>21037</v>
      </c>
      <c r="M29" s="508">
        <f t="shared" si="26"/>
        <v>0.01041441314779437</v>
      </c>
      <c r="N29" s="507">
        <v>22293</v>
      </c>
      <c r="O29" s="505">
        <v>184</v>
      </c>
      <c r="P29" s="505">
        <f>O29+N29</f>
        <v>22477</v>
      </c>
      <c r="Q29" s="509">
        <f t="shared" si="27"/>
        <v>-0.06406548916670374</v>
      </c>
    </row>
    <row r="30" spans="1:17" s="149" customFormat="1" ht="18" customHeight="1">
      <c r="A30" s="503" t="s">
        <v>215</v>
      </c>
      <c r="B30" s="504">
        <v>18658</v>
      </c>
      <c r="C30" s="505">
        <v>12</v>
      </c>
      <c r="D30" s="505">
        <f t="shared" si="0"/>
        <v>18670</v>
      </c>
      <c r="E30" s="506">
        <f t="shared" si="24"/>
        <v>0.00924262458854974</v>
      </c>
      <c r="F30" s="507">
        <v>15082</v>
      </c>
      <c r="G30" s="505"/>
      <c r="H30" s="505">
        <f t="shared" si="2"/>
        <v>15082</v>
      </c>
      <c r="I30" s="508">
        <f t="shared" si="25"/>
        <v>0.23789948282721118</v>
      </c>
      <c r="J30" s="507">
        <v>18658</v>
      </c>
      <c r="K30" s="505">
        <v>12</v>
      </c>
      <c r="L30" s="505">
        <f t="shared" si="4"/>
        <v>18670</v>
      </c>
      <c r="M30" s="508">
        <f t="shared" si="26"/>
        <v>0.00924262458854974</v>
      </c>
      <c r="N30" s="507">
        <v>15082</v>
      </c>
      <c r="O30" s="505"/>
      <c r="P30" s="505">
        <f t="shared" si="6"/>
        <v>15082</v>
      </c>
      <c r="Q30" s="509">
        <f t="shared" si="27"/>
        <v>0.23789948282721118</v>
      </c>
    </row>
    <row r="31" spans="1:17" s="149" customFormat="1" ht="18" customHeight="1">
      <c r="A31" s="503" t="s">
        <v>213</v>
      </c>
      <c r="B31" s="504">
        <v>17569</v>
      </c>
      <c r="C31" s="505">
        <v>108</v>
      </c>
      <c r="D31" s="505">
        <f>C31+B31</f>
        <v>17677</v>
      </c>
      <c r="E31" s="506">
        <f t="shared" si="24"/>
        <v>0.008751037753175884</v>
      </c>
      <c r="F31" s="507">
        <v>16351</v>
      </c>
      <c r="G31" s="505">
        <v>10</v>
      </c>
      <c r="H31" s="505">
        <f>G31+F31</f>
        <v>16361</v>
      </c>
      <c r="I31" s="508">
        <f t="shared" si="25"/>
        <v>0.08043518122364168</v>
      </c>
      <c r="J31" s="507">
        <v>17569</v>
      </c>
      <c r="K31" s="505">
        <v>108</v>
      </c>
      <c r="L31" s="505">
        <f>K31+J31</f>
        <v>17677</v>
      </c>
      <c r="M31" s="508">
        <f t="shared" si="26"/>
        <v>0.008751037753175884</v>
      </c>
      <c r="N31" s="507">
        <v>16351</v>
      </c>
      <c r="O31" s="505">
        <v>10</v>
      </c>
      <c r="P31" s="505">
        <f>O31+N31</f>
        <v>16361</v>
      </c>
      <c r="Q31" s="509">
        <f t="shared" si="27"/>
        <v>0.08043518122364168</v>
      </c>
    </row>
    <row r="32" spans="1:17" s="149" customFormat="1" ht="18" customHeight="1">
      <c r="A32" s="503" t="s">
        <v>214</v>
      </c>
      <c r="B32" s="504">
        <v>13169</v>
      </c>
      <c r="C32" s="505">
        <v>4053</v>
      </c>
      <c r="D32" s="505">
        <f>C32+B32</f>
        <v>17222</v>
      </c>
      <c r="E32" s="506">
        <f t="shared" si="24"/>
        <v>0.008525789001821297</v>
      </c>
      <c r="F32" s="507">
        <v>11353</v>
      </c>
      <c r="G32" s="505">
        <v>3892</v>
      </c>
      <c r="H32" s="505">
        <f>G32+F32</f>
        <v>15245</v>
      </c>
      <c r="I32" s="508">
        <f t="shared" si="25"/>
        <v>0.1296818629058707</v>
      </c>
      <c r="J32" s="507">
        <v>13169</v>
      </c>
      <c r="K32" s="505">
        <v>4053</v>
      </c>
      <c r="L32" s="505">
        <f>K32+J32</f>
        <v>17222</v>
      </c>
      <c r="M32" s="508">
        <f t="shared" si="26"/>
        <v>0.008525789001821297</v>
      </c>
      <c r="N32" s="507">
        <v>11353</v>
      </c>
      <c r="O32" s="505">
        <v>3892</v>
      </c>
      <c r="P32" s="505">
        <f>O32+N32</f>
        <v>15245</v>
      </c>
      <c r="Q32" s="509">
        <f t="shared" si="27"/>
        <v>0.1296818629058707</v>
      </c>
    </row>
    <row r="33" spans="1:17" s="149" customFormat="1" ht="18" customHeight="1">
      <c r="A33" s="503" t="s">
        <v>216</v>
      </c>
      <c r="B33" s="504">
        <v>14965</v>
      </c>
      <c r="C33" s="505">
        <v>247</v>
      </c>
      <c r="D33" s="505">
        <f>C33+B33</f>
        <v>15212</v>
      </c>
      <c r="E33" s="506">
        <f t="shared" si="24"/>
        <v>0.007530734078254882</v>
      </c>
      <c r="F33" s="507">
        <v>14553</v>
      </c>
      <c r="G33" s="505">
        <v>427</v>
      </c>
      <c r="H33" s="505">
        <f>G33+F33</f>
        <v>14980</v>
      </c>
      <c r="I33" s="508">
        <f t="shared" si="25"/>
        <v>0.015487316421895825</v>
      </c>
      <c r="J33" s="507">
        <v>14965</v>
      </c>
      <c r="K33" s="505">
        <v>247</v>
      </c>
      <c r="L33" s="505">
        <f>K33+J33</f>
        <v>15212</v>
      </c>
      <c r="M33" s="508">
        <f t="shared" si="26"/>
        <v>0.007530734078254882</v>
      </c>
      <c r="N33" s="507">
        <v>14553</v>
      </c>
      <c r="O33" s="505">
        <v>427</v>
      </c>
      <c r="P33" s="505">
        <f>O33+N33</f>
        <v>14980</v>
      </c>
      <c r="Q33" s="509">
        <f t="shared" si="27"/>
        <v>0.015487316421895825</v>
      </c>
    </row>
    <row r="34" spans="1:17" s="149" customFormat="1" ht="18" customHeight="1">
      <c r="A34" s="503" t="s">
        <v>218</v>
      </c>
      <c r="B34" s="504">
        <v>14103</v>
      </c>
      <c r="C34" s="505">
        <v>0</v>
      </c>
      <c r="D34" s="505">
        <f>C34+B34</f>
        <v>14103</v>
      </c>
      <c r="E34" s="506">
        <f t="shared" si="24"/>
        <v>0.006981721187590625</v>
      </c>
      <c r="F34" s="507">
        <v>12922</v>
      </c>
      <c r="G34" s="505">
        <v>12</v>
      </c>
      <c r="H34" s="505">
        <f>G34+F34</f>
        <v>12934</v>
      </c>
      <c r="I34" s="508">
        <f t="shared" si="25"/>
        <v>0.09038193907530534</v>
      </c>
      <c r="J34" s="507">
        <v>14103</v>
      </c>
      <c r="K34" s="505"/>
      <c r="L34" s="505">
        <f>K34+J34</f>
        <v>14103</v>
      </c>
      <c r="M34" s="508">
        <f t="shared" si="26"/>
        <v>0.006981721187590625</v>
      </c>
      <c r="N34" s="507">
        <v>12922</v>
      </c>
      <c r="O34" s="505">
        <v>12</v>
      </c>
      <c r="P34" s="505">
        <f>O34+N34</f>
        <v>12934</v>
      </c>
      <c r="Q34" s="509">
        <f t="shared" si="27"/>
        <v>0.09038193907530534</v>
      </c>
    </row>
    <row r="35" spans="1:17" s="149" customFormat="1" ht="18" customHeight="1">
      <c r="A35" s="503" t="s">
        <v>217</v>
      </c>
      <c r="B35" s="504">
        <v>13632</v>
      </c>
      <c r="C35" s="505">
        <v>56</v>
      </c>
      <c r="D35" s="505">
        <f>C35+B35</f>
        <v>13688</v>
      </c>
      <c r="E35" s="506">
        <f t="shared" si="24"/>
        <v>0.006776274524267212</v>
      </c>
      <c r="F35" s="507">
        <v>14266</v>
      </c>
      <c r="G35" s="505">
        <v>121</v>
      </c>
      <c r="H35" s="505">
        <f>G35+F35</f>
        <v>14387</v>
      </c>
      <c r="I35" s="508">
        <f t="shared" si="25"/>
        <v>-0.048585528602210326</v>
      </c>
      <c r="J35" s="507">
        <v>13632</v>
      </c>
      <c r="K35" s="505">
        <v>56</v>
      </c>
      <c r="L35" s="505">
        <f>K35+J35</f>
        <v>13688</v>
      </c>
      <c r="M35" s="508">
        <f t="shared" si="26"/>
        <v>0.006776274524267212</v>
      </c>
      <c r="N35" s="507">
        <v>14266</v>
      </c>
      <c r="O35" s="505">
        <v>121</v>
      </c>
      <c r="P35" s="505">
        <f>O35+N35</f>
        <v>14387</v>
      </c>
      <c r="Q35" s="509">
        <f t="shared" si="27"/>
        <v>-0.048585528602210326</v>
      </c>
    </row>
    <row r="36" spans="1:17" s="149" customFormat="1" ht="18" customHeight="1">
      <c r="A36" s="503" t="s">
        <v>220</v>
      </c>
      <c r="B36" s="504">
        <v>12379</v>
      </c>
      <c r="C36" s="505">
        <v>32</v>
      </c>
      <c r="D36" s="505">
        <f t="shared" si="0"/>
        <v>12411</v>
      </c>
      <c r="E36" s="506">
        <f t="shared" si="24"/>
        <v>0.006144092863872031</v>
      </c>
      <c r="F36" s="507">
        <v>11277</v>
      </c>
      <c r="G36" s="505">
        <v>8</v>
      </c>
      <c r="H36" s="505">
        <f t="shared" si="2"/>
        <v>11285</v>
      </c>
      <c r="I36" s="508">
        <f t="shared" si="25"/>
        <v>0.09977846699158177</v>
      </c>
      <c r="J36" s="507">
        <v>12379</v>
      </c>
      <c r="K36" s="505">
        <v>32</v>
      </c>
      <c r="L36" s="505">
        <f t="shared" si="4"/>
        <v>12411</v>
      </c>
      <c r="M36" s="508">
        <f t="shared" si="26"/>
        <v>0.006144092863872031</v>
      </c>
      <c r="N36" s="507">
        <v>11277</v>
      </c>
      <c r="O36" s="505">
        <v>8</v>
      </c>
      <c r="P36" s="505">
        <f t="shared" si="6"/>
        <v>11285</v>
      </c>
      <c r="Q36" s="509">
        <f t="shared" si="27"/>
        <v>0.09977846699158177</v>
      </c>
    </row>
    <row r="37" spans="1:17" s="149" customFormat="1" ht="18" customHeight="1">
      <c r="A37" s="503" t="s">
        <v>219</v>
      </c>
      <c r="B37" s="504">
        <v>12262</v>
      </c>
      <c r="C37" s="505">
        <v>14</v>
      </c>
      <c r="D37" s="505">
        <f t="shared" si="0"/>
        <v>12276</v>
      </c>
      <c r="E37" s="506">
        <f t="shared" si="24"/>
        <v>0.006077260816766824</v>
      </c>
      <c r="F37" s="507">
        <v>12136</v>
      </c>
      <c r="G37" s="505">
        <v>620</v>
      </c>
      <c r="H37" s="505">
        <f t="shared" si="2"/>
        <v>12756</v>
      </c>
      <c r="I37" s="508">
        <f t="shared" si="25"/>
        <v>-0.03762935089369712</v>
      </c>
      <c r="J37" s="507">
        <v>12262</v>
      </c>
      <c r="K37" s="505">
        <v>14</v>
      </c>
      <c r="L37" s="505">
        <f t="shared" si="4"/>
        <v>12276</v>
      </c>
      <c r="M37" s="508">
        <f t="shared" si="26"/>
        <v>0.006077260816766824</v>
      </c>
      <c r="N37" s="507">
        <v>12136</v>
      </c>
      <c r="O37" s="505">
        <v>620</v>
      </c>
      <c r="P37" s="505">
        <f t="shared" si="6"/>
        <v>12756</v>
      </c>
      <c r="Q37" s="509">
        <f t="shared" si="27"/>
        <v>-0.03762935089369712</v>
      </c>
    </row>
    <row r="38" spans="1:17" s="149" customFormat="1" ht="18" customHeight="1">
      <c r="A38" s="503" t="s">
        <v>226</v>
      </c>
      <c r="B38" s="504">
        <v>12083</v>
      </c>
      <c r="C38" s="505">
        <v>9</v>
      </c>
      <c r="D38" s="505">
        <f t="shared" si="0"/>
        <v>12092</v>
      </c>
      <c r="E38" s="506">
        <f t="shared" si="24"/>
        <v>0.0059861712118234305</v>
      </c>
      <c r="F38" s="507">
        <v>7064</v>
      </c>
      <c r="G38" s="505"/>
      <c r="H38" s="505">
        <f t="shared" si="2"/>
        <v>7064</v>
      </c>
      <c r="I38" s="508">
        <f t="shared" si="25"/>
        <v>0.7117780294450735</v>
      </c>
      <c r="J38" s="507">
        <v>12083</v>
      </c>
      <c r="K38" s="505">
        <v>9</v>
      </c>
      <c r="L38" s="505">
        <f t="shared" si="4"/>
        <v>12092</v>
      </c>
      <c r="M38" s="508">
        <f t="shared" si="26"/>
        <v>0.0059861712118234305</v>
      </c>
      <c r="N38" s="507">
        <v>7064</v>
      </c>
      <c r="O38" s="505"/>
      <c r="P38" s="505">
        <f t="shared" si="6"/>
        <v>7064</v>
      </c>
      <c r="Q38" s="509">
        <f t="shared" si="27"/>
        <v>0.7117780294450735</v>
      </c>
    </row>
    <row r="39" spans="1:17" s="149" customFormat="1" ht="18" customHeight="1">
      <c r="A39" s="503" t="s">
        <v>221</v>
      </c>
      <c r="B39" s="504">
        <v>10495</v>
      </c>
      <c r="C39" s="505">
        <v>4</v>
      </c>
      <c r="D39" s="505">
        <f t="shared" si="0"/>
        <v>10499</v>
      </c>
      <c r="E39" s="506">
        <f t="shared" si="24"/>
        <v>0.005197553055981988</v>
      </c>
      <c r="F39" s="507">
        <v>9931</v>
      </c>
      <c r="G39" s="505">
        <v>7</v>
      </c>
      <c r="H39" s="505">
        <f t="shared" si="2"/>
        <v>9938</v>
      </c>
      <c r="I39" s="508">
        <f t="shared" si="25"/>
        <v>0.05644998993761319</v>
      </c>
      <c r="J39" s="507">
        <v>10495</v>
      </c>
      <c r="K39" s="505">
        <v>4</v>
      </c>
      <c r="L39" s="505">
        <f t="shared" si="4"/>
        <v>10499</v>
      </c>
      <c r="M39" s="508">
        <f t="shared" si="26"/>
        <v>0.005197553055981988</v>
      </c>
      <c r="N39" s="507">
        <v>9931</v>
      </c>
      <c r="O39" s="505">
        <v>7</v>
      </c>
      <c r="P39" s="505">
        <f t="shared" si="6"/>
        <v>9938</v>
      </c>
      <c r="Q39" s="509">
        <f t="shared" si="27"/>
        <v>0.05644998993761319</v>
      </c>
    </row>
    <row r="40" spans="1:17" s="149" customFormat="1" ht="18" customHeight="1">
      <c r="A40" s="503" t="s">
        <v>223</v>
      </c>
      <c r="B40" s="504">
        <v>9649</v>
      </c>
      <c r="C40" s="505">
        <v>0</v>
      </c>
      <c r="D40" s="505">
        <f t="shared" si="0"/>
        <v>9649</v>
      </c>
      <c r="E40" s="506">
        <f aca="true" t="shared" si="28" ref="E40:E60">D40/$D$8</f>
        <v>0.0047767586853195735</v>
      </c>
      <c r="F40" s="507">
        <v>8598</v>
      </c>
      <c r="G40" s="505">
        <v>4</v>
      </c>
      <c r="H40" s="505">
        <f t="shared" si="2"/>
        <v>8602</v>
      </c>
      <c r="I40" s="508">
        <f aca="true" t="shared" si="29" ref="I40:I60">(D40/H40-1)</f>
        <v>0.12171588002790057</v>
      </c>
      <c r="J40" s="507">
        <v>9649</v>
      </c>
      <c r="K40" s="505"/>
      <c r="L40" s="505">
        <f t="shared" si="4"/>
        <v>9649</v>
      </c>
      <c r="M40" s="508">
        <f aca="true" t="shared" si="30" ref="M40:M60">(L40/$L$8)</f>
        <v>0.0047767586853195735</v>
      </c>
      <c r="N40" s="507">
        <v>8598</v>
      </c>
      <c r="O40" s="505">
        <v>4</v>
      </c>
      <c r="P40" s="505">
        <f t="shared" si="6"/>
        <v>8602</v>
      </c>
      <c r="Q40" s="509">
        <f aca="true" t="shared" si="31" ref="Q40:Q60">(L40/P40-1)</f>
        <v>0.12171588002790057</v>
      </c>
    </row>
    <row r="41" spans="1:17" s="149" customFormat="1" ht="18" customHeight="1">
      <c r="A41" s="503" t="s">
        <v>233</v>
      </c>
      <c r="B41" s="504">
        <v>8462</v>
      </c>
      <c r="C41" s="505">
        <v>4</v>
      </c>
      <c r="D41" s="505">
        <f t="shared" si="0"/>
        <v>8466</v>
      </c>
      <c r="E41" s="506">
        <f t="shared" si="28"/>
        <v>0.0041911119317976486</v>
      </c>
      <c r="F41" s="507">
        <v>5493</v>
      </c>
      <c r="G41" s="505"/>
      <c r="H41" s="505">
        <f t="shared" si="2"/>
        <v>5493</v>
      </c>
      <c r="I41" s="508">
        <f t="shared" si="29"/>
        <v>0.5412342981977061</v>
      </c>
      <c r="J41" s="507">
        <v>8462</v>
      </c>
      <c r="K41" s="505">
        <v>4</v>
      </c>
      <c r="L41" s="505">
        <f t="shared" si="4"/>
        <v>8466</v>
      </c>
      <c r="M41" s="508">
        <f t="shared" si="30"/>
        <v>0.0041911119317976486</v>
      </c>
      <c r="N41" s="507">
        <v>5493</v>
      </c>
      <c r="O41" s="505"/>
      <c r="P41" s="505">
        <f t="shared" si="6"/>
        <v>5493</v>
      </c>
      <c r="Q41" s="509">
        <f t="shared" si="31"/>
        <v>0.5412342981977061</v>
      </c>
    </row>
    <row r="42" spans="1:17" s="149" customFormat="1" ht="18" customHeight="1">
      <c r="A42" s="503" t="s">
        <v>225</v>
      </c>
      <c r="B42" s="504">
        <v>8260</v>
      </c>
      <c r="C42" s="505">
        <v>116</v>
      </c>
      <c r="D42" s="505">
        <f t="shared" si="0"/>
        <v>8376</v>
      </c>
      <c r="E42" s="506">
        <f t="shared" si="28"/>
        <v>0.004146557233727511</v>
      </c>
      <c r="F42" s="507">
        <v>7795</v>
      </c>
      <c r="G42" s="505">
        <v>4</v>
      </c>
      <c r="H42" s="505">
        <f t="shared" si="2"/>
        <v>7799</v>
      </c>
      <c r="I42" s="508">
        <f t="shared" si="29"/>
        <v>0.07398384408257463</v>
      </c>
      <c r="J42" s="507">
        <v>8260</v>
      </c>
      <c r="K42" s="505">
        <v>116</v>
      </c>
      <c r="L42" s="505">
        <f t="shared" si="4"/>
        <v>8376</v>
      </c>
      <c r="M42" s="508">
        <f t="shared" si="30"/>
        <v>0.004146557233727511</v>
      </c>
      <c r="N42" s="507">
        <v>7795</v>
      </c>
      <c r="O42" s="505">
        <v>4</v>
      </c>
      <c r="P42" s="505">
        <f t="shared" si="6"/>
        <v>7799</v>
      </c>
      <c r="Q42" s="509">
        <f t="shared" si="31"/>
        <v>0.07398384408257463</v>
      </c>
    </row>
    <row r="43" spans="1:17" s="149" customFormat="1" ht="18" customHeight="1">
      <c r="A43" s="503" t="s">
        <v>222</v>
      </c>
      <c r="B43" s="504">
        <v>8310</v>
      </c>
      <c r="C43" s="505">
        <v>32</v>
      </c>
      <c r="D43" s="505">
        <f t="shared" si="0"/>
        <v>8342</v>
      </c>
      <c r="E43" s="506">
        <f t="shared" si="28"/>
        <v>0.004129725458901013</v>
      </c>
      <c r="F43" s="507">
        <v>9675</v>
      </c>
      <c r="G43" s="505">
        <v>10</v>
      </c>
      <c r="H43" s="505">
        <f t="shared" si="2"/>
        <v>9685</v>
      </c>
      <c r="I43" s="508">
        <f t="shared" si="29"/>
        <v>-0.1386680433660299</v>
      </c>
      <c r="J43" s="507">
        <v>8310</v>
      </c>
      <c r="K43" s="505">
        <v>32</v>
      </c>
      <c r="L43" s="505">
        <f t="shared" si="4"/>
        <v>8342</v>
      </c>
      <c r="M43" s="508">
        <f t="shared" si="30"/>
        <v>0.004129725458901013</v>
      </c>
      <c r="N43" s="507">
        <v>9675</v>
      </c>
      <c r="O43" s="505">
        <v>10</v>
      </c>
      <c r="P43" s="505">
        <f t="shared" si="6"/>
        <v>9685</v>
      </c>
      <c r="Q43" s="509">
        <f t="shared" si="31"/>
        <v>-0.1386680433660299</v>
      </c>
    </row>
    <row r="44" spans="1:17" s="149" customFormat="1" ht="18" customHeight="1">
      <c r="A44" s="503" t="s">
        <v>231</v>
      </c>
      <c r="B44" s="504">
        <v>6401</v>
      </c>
      <c r="C44" s="505">
        <v>1</v>
      </c>
      <c r="D44" s="505">
        <f t="shared" si="0"/>
        <v>6402</v>
      </c>
      <c r="E44" s="506">
        <f t="shared" si="28"/>
        <v>0.00316932418938915</v>
      </c>
      <c r="F44" s="507">
        <v>5894</v>
      </c>
      <c r="G44" s="505"/>
      <c r="H44" s="505">
        <f t="shared" si="2"/>
        <v>5894</v>
      </c>
      <c r="I44" s="508">
        <f t="shared" si="29"/>
        <v>0.08618934509670861</v>
      </c>
      <c r="J44" s="507">
        <v>6401</v>
      </c>
      <c r="K44" s="505">
        <v>1</v>
      </c>
      <c r="L44" s="505">
        <f t="shared" si="4"/>
        <v>6402</v>
      </c>
      <c r="M44" s="508">
        <f t="shared" si="30"/>
        <v>0.00316932418938915</v>
      </c>
      <c r="N44" s="507">
        <v>5894</v>
      </c>
      <c r="O44" s="505"/>
      <c r="P44" s="505">
        <f t="shared" si="6"/>
        <v>5894</v>
      </c>
      <c r="Q44" s="509">
        <f t="shared" si="31"/>
        <v>0.08618934509670861</v>
      </c>
    </row>
    <row r="45" spans="1:17" s="149" customFormat="1" ht="18" customHeight="1">
      <c r="A45" s="503" t="s">
        <v>227</v>
      </c>
      <c r="B45" s="504">
        <v>6332</v>
      </c>
      <c r="C45" s="505">
        <v>32</v>
      </c>
      <c r="D45" s="505">
        <f t="shared" si="0"/>
        <v>6364</v>
      </c>
      <c r="E45" s="506">
        <f t="shared" si="28"/>
        <v>0.0031505122057595364</v>
      </c>
      <c r="F45" s="507">
        <v>6781</v>
      </c>
      <c r="G45" s="505">
        <v>17</v>
      </c>
      <c r="H45" s="505">
        <f t="shared" si="2"/>
        <v>6798</v>
      </c>
      <c r="I45" s="508">
        <f t="shared" si="29"/>
        <v>-0.06384230656075318</v>
      </c>
      <c r="J45" s="507">
        <v>6332</v>
      </c>
      <c r="K45" s="505">
        <v>32</v>
      </c>
      <c r="L45" s="505">
        <f t="shared" si="4"/>
        <v>6364</v>
      </c>
      <c r="M45" s="508">
        <f t="shared" si="30"/>
        <v>0.0031505122057595364</v>
      </c>
      <c r="N45" s="507">
        <v>6781</v>
      </c>
      <c r="O45" s="505">
        <v>17</v>
      </c>
      <c r="P45" s="505">
        <f t="shared" si="6"/>
        <v>6798</v>
      </c>
      <c r="Q45" s="509">
        <f t="shared" si="31"/>
        <v>-0.06384230656075318</v>
      </c>
    </row>
    <row r="46" spans="1:17" s="149" customFormat="1" ht="18" customHeight="1">
      <c r="A46" s="503" t="s">
        <v>229</v>
      </c>
      <c r="B46" s="504">
        <v>6050</v>
      </c>
      <c r="C46" s="505">
        <v>48</v>
      </c>
      <c r="D46" s="505">
        <f t="shared" si="0"/>
        <v>6098</v>
      </c>
      <c r="E46" s="506">
        <f t="shared" si="28"/>
        <v>0.0030188283203522394</v>
      </c>
      <c r="F46" s="507">
        <v>6681</v>
      </c>
      <c r="G46" s="505">
        <v>36</v>
      </c>
      <c r="H46" s="505">
        <f t="shared" si="2"/>
        <v>6717</v>
      </c>
      <c r="I46" s="508">
        <f t="shared" si="29"/>
        <v>-0.09215423552181035</v>
      </c>
      <c r="J46" s="507">
        <v>6050</v>
      </c>
      <c r="K46" s="505">
        <v>48</v>
      </c>
      <c r="L46" s="505">
        <f t="shared" si="4"/>
        <v>6098</v>
      </c>
      <c r="M46" s="508">
        <f t="shared" si="30"/>
        <v>0.0030188283203522394</v>
      </c>
      <c r="N46" s="507">
        <v>6681</v>
      </c>
      <c r="O46" s="505">
        <v>36</v>
      </c>
      <c r="P46" s="505">
        <f t="shared" si="6"/>
        <v>6717</v>
      </c>
      <c r="Q46" s="509">
        <f t="shared" si="31"/>
        <v>-0.09215423552181035</v>
      </c>
    </row>
    <row r="47" spans="1:17" s="149" customFormat="1" ht="18" customHeight="1">
      <c r="A47" s="503" t="s">
        <v>228</v>
      </c>
      <c r="B47" s="504">
        <v>6051</v>
      </c>
      <c r="C47" s="505">
        <v>9</v>
      </c>
      <c r="D47" s="505">
        <f t="shared" si="0"/>
        <v>6060</v>
      </c>
      <c r="E47" s="506">
        <f t="shared" si="28"/>
        <v>0.003000016336722626</v>
      </c>
      <c r="F47" s="507">
        <v>6764</v>
      </c>
      <c r="G47" s="505"/>
      <c r="H47" s="505">
        <f t="shared" si="2"/>
        <v>6764</v>
      </c>
      <c r="I47" s="508">
        <f t="shared" si="29"/>
        <v>-0.10408042578356003</v>
      </c>
      <c r="J47" s="507">
        <v>6051</v>
      </c>
      <c r="K47" s="505">
        <v>9</v>
      </c>
      <c r="L47" s="505">
        <f t="shared" si="4"/>
        <v>6060</v>
      </c>
      <c r="M47" s="508">
        <f t="shared" si="30"/>
        <v>0.003000016336722626</v>
      </c>
      <c r="N47" s="507">
        <v>6764</v>
      </c>
      <c r="O47" s="505"/>
      <c r="P47" s="505">
        <f t="shared" si="6"/>
        <v>6764</v>
      </c>
      <c r="Q47" s="509">
        <f t="shared" si="31"/>
        <v>-0.10408042578356003</v>
      </c>
    </row>
    <row r="48" spans="1:17" s="149" customFormat="1" ht="18" customHeight="1">
      <c r="A48" s="503" t="s">
        <v>230</v>
      </c>
      <c r="B48" s="504">
        <v>2821</v>
      </c>
      <c r="C48" s="505">
        <v>2942</v>
      </c>
      <c r="D48" s="505">
        <f t="shared" si="0"/>
        <v>5763</v>
      </c>
      <c r="E48" s="506">
        <f t="shared" si="28"/>
        <v>0.0028529858330911704</v>
      </c>
      <c r="F48" s="507">
        <v>3349</v>
      </c>
      <c r="G48" s="505">
        <v>2589</v>
      </c>
      <c r="H48" s="505">
        <f t="shared" si="2"/>
        <v>5938</v>
      </c>
      <c r="I48" s="508">
        <f t="shared" si="29"/>
        <v>-0.029471202425058962</v>
      </c>
      <c r="J48" s="507">
        <v>2821</v>
      </c>
      <c r="K48" s="505">
        <v>2942</v>
      </c>
      <c r="L48" s="505">
        <f t="shared" si="4"/>
        <v>5763</v>
      </c>
      <c r="M48" s="508">
        <f t="shared" si="30"/>
        <v>0.0028529858330911704</v>
      </c>
      <c r="N48" s="507">
        <v>3349</v>
      </c>
      <c r="O48" s="505">
        <v>2589</v>
      </c>
      <c r="P48" s="505">
        <f t="shared" si="6"/>
        <v>5938</v>
      </c>
      <c r="Q48" s="509">
        <f t="shared" si="31"/>
        <v>-0.029471202425058962</v>
      </c>
    </row>
    <row r="49" spans="1:17" s="149" customFormat="1" ht="18" customHeight="1">
      <c r="A49" s="503" t="s">
        <v>224</v>
      </c>
      <c r="B49" s="504">
        <v>5534</v>
      </c>
      <c r="C49" s="505">
        <v>164</v>
      </c>
      <c r="D49" s="505">
        <f t="shared" si="0"/>
        <v>5698</v>
      </c>
      <c r="E49" s="506">
        <f t="shared" si="28"/>
        <v>0.002820807440040515</v>
      </c>
      <c r="F49" s="507">
        <v>8560</v>
      </c>
      <c r="G49" s="505">
        <v>8</v>
      </c>
      <c r="H49" s="505">
        <f t="shared" si="2"/>
        <v>8568</v>
      </c>
      <c r="I49" s="508">
        <f t="shared" si="29"/>
        <v>-0.33496732026143794</v>
      </c>
      <c r="J49" s="507">
        <v>5534</v>
      </c>
      <c r="K49" s="505">
        <v>164</v>
      </c>
      <c r="L49" s="505">
        <f t="shared" si="4"/>
        <v>5698</v>
      </c>
      <c r="M49" s="508">
        <f t="shared" si="30"/>
        <v>0.002820807440040515</v>
      </c>
      <c r="N49" s="507">
        <v>8560</v>
      </c>
      <c r="O49" s="505">
        <v>8</v>
      </c>
      <c r="P49" s="505">
        <f t="shared" si="6"/>
        <v>8568</v>
      </c>
      <c r="Q49" s="509">
        <f t="shared" si="31"/>
        <v>-0.33496732026143794</v>
      </c>
    </row>
    <row r="50" spans="1:17" s="149" customFormat="1" ht="18" customHeight="1">
      <c r="A50" s="503" t="s">
        <v>232</v>
      </c>
      <c r="B50" s="504">
        <v>5191</v>
      </c>
      <c r="C50" s="505">
        <v>1</v>
      </c>
      <c r="D50" s="505">
        <f t="shared" si="0"/>
        <v>5192</v>
      </c>
      <c r="E50" s="506">
        <f t="shared" si="28"/>
        <v>0.002570311026446184</v>
      </c>
      <c r="F50" s="507">
        <v>5779</v>
      </c>
      <c r="G50" s="505">
        <v>1</v>
      </c>
      <c r="H50" s="505">
        <f t="shared" si="2"/>
        <v>5780</v>
      </c>
      <c r="I50" s="508">
        <f t="shared" si="29"/>
        <v>-0.10173010380622838</v>
      </c>
      <c r="J50" s="507">
        <v>5191</v>
      </c>
      <c r="K50" s="505">
        <v>1</v>
      </c>
      <c r="L50" s="505">
        <f t="shared" si="4"/>
        <v>5192</v>
      </c>
      <c r="M50" s="508">
        <f t="shared" si="30"/>
        <v>0.002570311026446184</v>
      </c>
      <c r="N50" s="507">
        <v>5779</v>
      </c>
      <c r="O50" s="505">
        <v>1</v>
      </c>
      <c r="P50" s="505">
        <f t="shared" si="6"/>
        <v>5780</v>
      </c>
      <c r="Q50" s="509">
        <f t="shared" si="31"/>
        <v>-0.10173010380622838</v>
      </c>
    </row>
    <row r="51" spans="1:17" s="149" customFormat="1" ht="18" customHeight="1">
      <c r="A51" s="503" t="s">
        <v>235</v>
      </c>
      <c r="B51" s="504">
        <v>2841</v>
      </c>
      <c r="C51" s="505">
        <v>2221</v>
      </c>
      <c r="D51" s="505">
        <f t="shared" si="0"/>
        <v>5062</v>
      </c>
      <c r="E51" s="506">
        <f t="shared" si="28"/>
        <v>0.0025059542403448733</v>
      </c>
      <c r="F51" s="507">
        <v>2734</v>
      </c>
      <c r="G51" s="505">
        <v>2092</v>
      </c>
      <c r="H51" s="505">
        <f t="shared" si="2"/>
        <v>4826</v>
      </c>
      <c r="I51" s="508">
        <f t="shared" si="29"/>
        <v>0.048901782014090234</v>
      </c>
      <c r="J51" s="507">
        <v>2841</v>
      </c>
      <c r="K51" s="505">
        <v>2221</v>
      </c>
      <c r="L51" s="505">
        <f t="shared" si="4"/>
        <v>5062</v>
      </c>
      <c r="M51" s="508">
        <f t="shared" si="30"/>
        <v>0.0025059542403448733</v>
      </c>
      <c r="N51" s="507">
        <v>2734</v>
      </c>
      <c r="O51" s="505">
        <v>2092</v>
      </c>
      <c r="P51" s="505">
        <f t="shared" si="6"/>
        <v>4826</v>
      </c>
      <c r="Q51" s="509">
        <f t="shared" si="31"/>
        <v>0.048901782014090234</v>
      </c>
    </row>
    <row r="52" spans="1:17" s="149" customFormat="1" ht="18" customHeight="1">
      <c r="A52" s="503" t="s">
        <v>237</v>
      </c>
      <c r="B52" s="504">
        <v>4819</v>
      </c>
      <c r="C52" s="505">
        <v>2</v>
      </c>
      <c r="D52" s="505">
        <f t="shared" si="0"/>
        <v>4821</v>
      </c>
      <c r="E52" s="506">
        <f t="shared" si="28"/>
        <v>0.002386646659957059</v>
      </c>
      <c r="F52" s="507">
        <v>4486</v>
      </c>
      <c r="G52" s="505">
        <v>37</v>
      </c>
      <c r="H52" s="505">
        <f t="shared" si="2"/>
        <v>4523</v>
      </c>
      <c r="I52" s="508">
        <f t="shared" si="29"/>
        <v>0.06588547424275926</v>
      </c>
      <c r="J52" s="507">
        <v>4819</v>
      </c>
      <c r="K52" s="505">
        <v>2</v>
      </c>
      <c r="L52" s="505">
        <f t="shared" si="4"/>
        <v>4821</v>
      </c>
      <c r="M52" s="508">
        <f t="shared" si="30"/>
        <v>0.002386646659957059</v>
      </c>
      <c r="N52" s="507">
        <v>4486</v>
      </c>
      <c r="O52" s="505">
        <v>37</v>
      </c>
      <c r="P52" s="505">
        <f t="shared" si="6"/>
        <v>4523</v>
      </c>
      <c r="Q52" s="509">
        <f t="shared" si="31"/>
        <v>0.06588547424275926</v>
      </c>
    </row>
    <row r="53" spans="1:17" s="149" customFormat="1" ht="18" customHeight="1">
      <c r="A53" s="503" t="s">
        <v>236</v>
      </c>
      <c r="B53" s="504">
        <v>4474</v>
      </c>
      <c r="C53" s="505">
        <v>0</v>
      </c>
      <c r="D53" s="505">
        <f t="shared" si="0"/>
        <v>4474</v>
      </c>
      <c r="E53" s="506">
        <f t="shared" si="28"/>
        <v>0.0022148635462866384</v>
      </c>
      <c r="F53" s="507">
        <v>4648</v>
      </c>
      <c r="G53" s="505">
        <v>15</v>
      </c>
      <c r="H53" s="505">
        <f t="shared" si="2"/>
        <v>4663</v>
      </c>
      <c r="I53" s="508">
        <f t="shared" si="29"/>
        <v>-0.04053184645078278</v>
      </c>
      <c r="J53" s="507">
        <v>4474</v>
      </c>
      <c r="K53" s="505"/>
      <c r="L53" s="505">
        <f t="shared" si="4"/>
        <v>4474</v>
      </c>
      <c r="M53" s="508">
        <f t="shared" si="30"/>
        <v>0.0022148635462866384</v>
      </c>
      <c r="N53" s="507">
        <v>4648</v>
      </c>
      <c r="O53" s="505">
        <v>15</v>
      </c>
      <c r="P53" s="505">
        <f t="shared" si="6"/>
        <v>4663</v>
      </c>
      <c r="Q53" s="509">
        <f t="shared" si="31"/>
        <v>-0.04053184645078278</v>
      </c>
    </row>
    <row r="54" spans="1:17" s="149" customFormat="1" ht="18" customHeight="1">
      <c r="A54" s="503" t="s">
        <v>240</v>
      </c>
      <c r="B54" s="504">
        <v>1641</v>
      </c>
      <c r="C54" s="505">
        <v>1865</v>
      </c>
      <c r="D54" s="505">
        <f t="shared" si="0"/>
        <v>3506</v>
      </c>
      <c r="E54" s="506">
        <f t="shared" si="28"/>
        <v>0.001735653015932265</v>
      </c>
      <c r="F54" s="507">
        <v>1550</v>
      </c>
      <c r="G54" s="505">
        <v>582</v>
      </c>
      <c r="H54" s="505">
        <f t="shared" si="2"/>
        <v>2132</v>
      </c>
      <c r="I54" s="508">
        <f t="shared" si="29"/>
        <v>0.6444652908067543</v>
      </c>
      <c r="J54" s="507">
        <v>1641</v>
      </c>
      <c r="K54" s="505">
        <v>1865</v>
      </c>
      <c r="L54" s="505">
        <f t="shared" si="4"/>
        <v>3506</v>
      </c>
      <c r="M54" s="508">
        <f t="shared" si="30"/>
        <v>0.001735653015932265</v>
      </c>
      <c r="N54" s="507">
        <v>1550</v>
      </c>
      <c r="O54" s="505">
        <v>582</v>
      </c>
      <c r="P54" s="505">
        <f t="shared" si="6"/>
        <v>2132</v>
      </c>
      <c r="Q54" s="509">
        <f t="shared" si="31"/>
        <v>0.6444652908067543</v>
      </c>
    </row>
    <row r="55" spans="1:17" s="149" customFormat="1" ht="18" customHeight="1">
      <c r="A55" s="503" t="s">
        <v>234</v>
      </c>
      <c r="B55" s="504">
        <v>3257</v>
      </c>
      <c r="C55" s="505">
        <v>39</v>
      </c>
      <c r="D55" s="505">
        <f t="shared" si="0"/>
        <v>3296</v>
      </c>
      <c r="E55" s="506">
        <f t="shared" si="28"/>
        <v>0.0016316920537686097</v>
      </c>
      <c r="F55" s="507">
        <v>4432</v>
      </c>
      <c r="G55" s="505">
        <v>400</v>
      </c>
      <c r="H55" s="505">
        <f t="shared" si="2"/>
        <v>4832</v>
      </c>
      <c r="I55" s="508">
        <f t="shared" si="29"/>
        <v>-0.3178807947019867</v>
      </c>
      <c r="J55" s="507">
        <v>3257</v>
      </c>
      <c r="K55" s="505">
        <v>39</v>
      </c>
      <c r="L55" s="505">
        <f t="shared" si="4"/>
        <v>3296</v>
      </c>
      <c r="M55" s="508">
        <f t="shared" si="30"/>
        <v>0.0016316920537686097</v>
      </c>
      <c r="N55" s="507">
        <v>4432</v>
      </c>
      <c r="O55" s="505">
        <v>400</v>
      </c>
      <c r="P55" s="505">
        <f t="shared" si="6"/>
        <v>4832</v>
      </c>
      <c r="Q55" s="509">
        <f t="shared" si="31"/>
        <v>-0.3178807947019867</v>
      </c>
    </row>
    <row r="56" spans="1:17" s="149" customFormat="1" ht="18" customHeight="1">
      <c r="A56" s="503" t="s">
        <v>238</v>
      </c>
      <c r="B56" s="504">
        <v>2959</v>
      </c>
      <c r="C56" s="505">
        <v>25</v>
      </c>
      <c r="D56" s="505">
        <f t="shared" si="0"/>
        <v>2984</v>
      </c>
      <c r="E56" s="506">
        <f t="shared" si="28"/>
        <v>0.0014772357671254646</v>
      </c>
      <c r="F56" s="507">
        <v>2899</v>
      </c>
      <c r="G56" s="505">
        <v>10</v>
      </c>
      <c r="H56" s="505">
        <f t="shared" si="2"/>
        <v>2909</v>
      </c>
      <c r="I56" s="508">
        <f t="shared" si="29"/>
        <v>0.025782055689240302</v>
      </c>
      <c r="J56" s="507">
        <v>2959</v>
      </c>
      <c r="K56" s="505">
        <v>25</v>
      </c>
      <c r="L56" s="505">
        <f t="shared" si="4"/>
        <v>2984</v>
      </c>
      <c r="M56" s="508">
        <f t="shared" si="30"/>
        <v>0.0014772357671254646</v>
      </c>
      <c r="N56" s="507">
        <v>2899</v>
      </c>
      <c r="O56" s="505">
        <v>10</v>
      </c>
      <c r="P56" s="505">
        <f t="shared" si="6"/>
        <v>2909</v>
      </c>
      <c r="Q56" s="509">
        <f t="shared" si="31"/>
        <v>0.025782055689240302</v>
      </c>
    </row>
    <row r="57" spans="1:17" s="149" customFormat="1" ht="18" customHeight="1">
      <c r="A57" s="503" t="s">
        <v>239</v>
      </c>
      <c r="B57" s="504">
        <v>2313</v>
      </c>
      <c r="C57" s="505">
        <v>2</v>
      </c>
      <c r="D57" s="505">
        <f t="shared" si="0"/>
        <v>2315</v>
      </c>
      <c r="E57" s="506">
        <f t="shared" si="28"/>
        <v>0.0011460458448041054</v>
      </c>
      <c r="F57" s="507">
        <v>2406</v>
      </c>
      <c r="G57" s="505">
        <v>287</v>
      </c>
      <c r="H57" s="505">
        <f t="shared" si="2"/>
        <v>2693</v>
      </c>
      <c r="I57" s="508">
        <f t="shared" si="29"/>
        <v>-0.14036390642406238</v>
      </c>
      <c r="J57" s="507">
        <v>2313</v>
      </c>
      <c r="K57" s="505">
        <v>2</v>
      </c>
      <c r="L57" s="505">
        <f t="shared" si="4"/>
        <v>2315</v>
      </c>
      <c r="M57" s="508">
        <f t="shared" si="30"/>
        <v>0.0011460458448041054</v>
      </c>
      <c r="N57" s="507">
        <v>2406</v>
      </c>
      <c r="O57" s="505">
        <v>287</v>
      </c>
      <c r="P57" s="505">
        <f t="shared" si="6"/>
        <v>2693</v>
      </c>
      <c r="Q57" s="509">
        <f t="shared" si="31"/>
        <v>-0.14036390642406238</v>
      </c>
    </row>
    <row r="58" spans="1:17" s="149" customFormat="1" ht="18" customHeight="1">
      <c r="A58" s="503" t="s">
        <v>241</v>
      </c>
      <c r="B58" s="504">
        <v>2160</v>
      </c>
      <c r="C58" s="505">
        <v>23</v>
      </c>
      <c r="D58" s="505">
        <f t="shared" si="0"/>
        <v>2183</v>
      </c>
      <c r="E58" s="506">
        <f t="shared" si="28"/>
        <v>0.0010806989543012363</v>
      </c>
      <c r="F58" s="507">
        <v>2076</v>
      </c>
      <c r="G58" s="505">
        <v>16</v>
      </c>
      <c r="H58" s="505">
        <f t="shared" si="2"/>
        <v>2092</v>
      </c>
      <c r="I58" s="508">
        <f t="shared" si="29"/>
        <v>0.04349904397705551</v>
      </c>
      <c r="J58" s="507">
        <v>2160</v>
      </c>
      <c r="K58" s="505">
        <v>23</v>
      </c>
      <c r="L58" s="505">
        <f t="shared" si="4"/>
        <v>2183</v>
      </c>
      <c r="M58" s="508">
        <f t="shared" si="30"/>
        <v>0.0010806989543012363</v>
      </c>
      <c r="N58" s="507">
        <v>2076</v>
      </c>
      <c r="O58" s="505">
        <v>16</v>
      </c>
      <c r="P58" s="505">
        <f t="shared" si="6"/>
        <v>2092</v>
      </c>
      <c r="Q58" s="509">
        <f t="shared" si="31"/>
        <v>0.04349904397705551</v>
      </c>
    </row>
    <row r="59" spans="1:17" s="149" customFormat="1" ht="18" customHeight="1">
      <c r="A59" s="503" t="s">
        <v>441</v>
      </c>
      <c r="B59" s="504">
        <v>0</v>
      </c>
      <c r="C59" s="505">
        <v>0</v>
      </c>
      <c r="D59" s="505">
        <f t="shared" si="0"/>
        <v>0</v>
      </c>
      <c r="E59" s="506">
        <f t="shared" si="28"/>
        <v>0</v>
      </c>
      <c r="F59" s="507">
        <v>4</v>
      </c>
      <c r="G59" s="505">
        <v>6</v>
      </c>
      <c r="H59" s="505">
        <f t="shared" si="2"/>
        <v>10</v>
      </c>
      <c r="I59" s="508">
        <f t="shared" si="29"/>
        <v>-1</v>
      </c>
      <c r="J59" s="507"/>
      <c r="K59" s="505"/>
      <c r="L59" s="505">
        <f t="shared" si="4"/>
        <v>0</v>
      </c>
      <c r="M59" s="508">
        <f t="shared" si="30"/>
        <v>0</v>
      </c>
      <c r="N59" s="507">
        <v>4</v>
      </c>
      <c r="O59" s="505">
        <v>6</v>
      </c>
      <c r="P59" s="505">
        <f t="shared" si="6"/>
        <v>10</v>
      </c>
      <c r="Q59" s="509">
        <f t="shared" si="31"/>
        <v>-1</v>
      </c>
    </row>
    <row r="60" spans="1:17" s="149" customFormat="1" ht="18" customHeight="1" thickBot="1">
      <c r="A60" s="510" t="s">
        <v>242</v>
      </c>
      <c r="B60" s="511">
        <v>185054</v>
      </c>
      <c r="C60" s="512">
        <v>31025</v>
      </c>
      <c r="D60" s="512">
        <f t="shared" si="0"/>
        <v>216079</v>
      </c>
      <c r="E60" s="513">
        <f t="shared" si="28"/>
        <v>0.10697038449219277</v>
      </c>
      <c r="F60" s="514">
        <v>185814</v>
      </c>
      <c r="G60" s="512">
        <v>37674</v>
      </c>
      <c r="H60" s="512">
        <f t="shared" si="2"/>
        <v>223488</v>
      </c>
      <c r="I60" s="515">
        <f t="shared" si="29"/>
        <v>-0.03315166809851089</v>
      </c>
      <c r="J60" s="514">
        <v>185054</v>
      </c>
      <c r="K60" s="512">
        <v>31025</v>
      </c>
      <c r="L60" s="512">
        <f t="shared" si="4"/>
        <v>216079</v>
      </c>
      <c r="M60" s="515">
        <f t="shared" si="30"/>
        <v>0.10697038449219277</v>
      </c>
      <c r="N60" s="514">
        <v>185814</v>
      </c>
      <c r="O60" s="512">
        <v>37674</v>
      </c>
      <c r="P60" s="512">
        <f t="shared" si="6"/>
        <v>223488</v>
      </c>
      <c r="Q60" s="516">
        <f t="shared" si="31"/>
        <v>-0.03315166809851089</v>
      </c>
    </row>
    <row r="61" ht="6.75" customHeight="1" thickTop="1">
      <c r="A61" s="110"/>
    </row>
    <row r="62" ht="14.25" customHeight="1">
      <c r="A62" s="94" t="s">
        <v>502</v>
      </c>
    </row>
  </sheetData>
  <sheetProtection/>
  <mergeCells count="14"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Q61:Q65536 I61:I65536 I3 Q3">
    <cfRule type="cellIs" priority="2" dxfId="91" operator="lessThan" stopIfTrue="1">
      <formula>0</formula>
    </cfRule>
  </conditionalFormatting>
  <conditionalFormatting sqref="Q8:Q60 I8:I60">
    <cfRule type="cellIs" priority="3" dxfId="91" operator="lessThan" stopIfTrue="1">
      <formula>0</formula>
    </cfRule>
    <cfRule type="cellIs" priority="4" dxfId="93" operator="greaterThanOrEqual" stopIfTrue="1">
      <formula>0</formula>
    </cfRule>
  </conditionalFormatting>
  <conditionalFormatting sqref="I5 Q5">
    <cfRule type="cellIs" priority="1" dxfId="91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Enero 2016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2016-03-11T22:07:32Z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AEVVZYF6TF2M-634-660</vt:lpwstr>
  </property>
  <property fmtid="{D5CDD505-2E9C-101B-9397-08002B2CF9AE}" pid="3" name="_dlc_DocIdItemGuid">
    <vt:lpwstr>be923d2b-3ca2-4ab2-aa98-fa41a164cd5b</vt:lpwstr>
  </property>
  <property fmtid="{D5CDD505-2E9C-101B-9397-08002B2CF9AE}" pid="4" name="_dlc_DocIdUrl">
    <vt:lpwstr>http://www.aerocivil.gov.co/AAeronautica/Estadisticas/TAereo/EOperacionales/BolPubAnte/_layouts/DocIdRedir.aspx?ID=AEVVZYF6TF2M-634-660, AEVVZYF6TF2M-634-660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154.000000000000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2016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